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10" sheetId="1" r:id="rId1"/>
  </sheets>
  <externalReferences>
    <externalReference r:id="rId4"/>
    <externalReference r:id="rId5"/>
    <externalReference r:id="rId6"/>
  </externalReferences>
  <definedNames>
    <definedName name="_xlnm.Print_Area" localSheetId="0">'приложение 10'!$A$1:$M$108</definedName>
  </definedNames>
  <calcPr fullCalcOnLoad="1"/>
</workbook>
</file>

<file path=xl/sharedStrings.xml><?xml version="1.0" encoding="utf-8"?>
<sst xmlns="http://schemas.openxmlformats.org/spreadsheetml/2006/main" count="298" uniqueCount="135">
  <si>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</si>
  <si>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</si>
  <si>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</si>
  <si>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</si>
  <si>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</si>
  <si>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</si>
  <si>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</si>
  <si>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</si>
  <si>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</si>
  <si>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</si>
  <si>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</si>
  <si>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</si>
  <si>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</si>
  <si>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</si>
  <si>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</si>
  <si>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</si>
  <si>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</si>
  <si>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</si>
  <si>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</si>
  <si>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</si>
  <si>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</si>
  <si>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</si>
  <si>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</si>
  <si>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</si>
  <si>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</si>
  <si>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</si>
  <si>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</si>
  <si>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</si>
  <si>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</si>
  <si>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</si>
  <si>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</si>
  <si>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</si>
  <si>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</si>
  <si>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</si>
  <si>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</si>
  <si>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</si>
  <si>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</si>
  <si>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</si>
  <si>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</si>
  <si>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</si>
  <si>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</si>
  <si>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</si>
  <si>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</si>
  <si>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</si>
  <si>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</si>
  <si>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</si>
  <si>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</si>
  <si>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</si>
  <si>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</si>
  <si>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</si>
  <si>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</si>
  <si>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</si>
  <si>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</si>
  <si>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</si>
  <si>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</si>
  <si>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</si>
  <si>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</si>
  <si>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</si>
  <si>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</si>
  <si>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</si>
  <si>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</si>
  <si>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</si>
  <si>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</si>
  <si>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</si>
  <si>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</si>
  <si>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</si>
  <si>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</si>
  <si>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</si>
  <si>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</si>
  <si>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</si>
  <si>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</si>
  <si>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</si>
  <si>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</si>
  <si>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</si>
  <si>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</si>
  <si>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</si>
  <si>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</si>
  <si>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</si>
  <si>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</si>
  <si>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</si>
  <si>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</si>
  <si>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</si>
  <si>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</si>
  <si>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</si>
  <si>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</si>
  <si>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</si>
  <si>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</si>
  <si>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</si>
  <si>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</si>
  <si>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</si>
  <si>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</si>
  <si>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2022 год</t>
  </si>
  <si>
    <t>Мероприятия при осуществлении деятельности по обращению с животными без владельцев</t>
  </si>
  <si>
    <t>0500284200</t>
  </si>
  <si>
    <t>Проведение выборов в представительные органы муниципального обрахзования</t>
  </si>
  <si>
    <t>Специальные расходы</t>
  </si>
  <si>
    <t>0600189003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</si>
  <si>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</si>
  <si>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</si>
  <si>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</si>
  <si>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</si>
  <si>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</si>
  <si>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</si>
  <si>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Расходы на выплату персоналу, осуществляющему функции внешнего финансового контроля в поселениях района в соответствии с заключенными соглашениями"</t>
  </si>
  <si>
    <t>к решению Совета депутатов</t>
  </si>
  <si>
    <t>Утверждено</t>
  </si>
  <si>
    <t>Отклонение</t>
  </si>
  <si>
    <t>Уточнено</t>
  </si>
  <si>
    <t>0500400000</t>
  </si>
  <si>
    <t>0500489671</t>
  </si>
  <si>
    <t>0500420671</t>
  </si>
  <si>
    <t>0500489672</t>
  </si>
  <si>
    <t>0500420672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</si>
  <si>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</si>
  <si>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</si>
  <si>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0900399990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</si>
  <si>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</si>
  <si>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0600289021</t>
  </si>
  <si>
    <t>5000020620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</si>
  <si>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</si>
  <si>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</si>
  <si>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Защита населения и территории от чрезвычайных ситуаций природного и техногенного характера, пожарная безопасность</t>
  </si>
  <si>
    <t>0600189008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</si>
  <si>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</t>
  </si>
  <si>
    <t>0600189015</t>
  </si>
  <si>
    <t>Поощрение муниципальных управленческих команд</t>
  </si>
  <si>
    <t>5010089015</t>
  </si>
  <si>
    <t>Условно-утвержденные расходы в поселениях</t>
  </si>
  <si>
    <t>Исполнение судебных актов</t>
  </si>
  <si>
    <t>Обеспечение деятельности подведомственных учреждений</t>
  </si>
  <si>
    <t>5000009300</t>
  </si>
  <si>
    <t>0500289016</t>
  </si>
  <si>
    <t>Благоустройство территорий поселений</t>
  </si>
  <si>
    <t>Приложение 8</t>
  </si>
  <si>
    <t xml:space="preserve">от 31.10.2022 г. №224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</si>
</sst>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(&#1087;&#1088;&#1086;&#1075;&#1088;&#1072;&#1084;&#1084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6%20(&#1087;&#1088;&#1086;&#1075;&#1088;&#1072;&#1084;&#1084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"/>
    </sheetNames>
    <sheetDataSet>
      <sheetData sheetId="0">
        <row r="26">
          <cell r="K26">
            <v>848.45</v>
          </cell>
        </row>
        <row r="29">
          <cell r="K29">
            <v>96.24857</v>
          </cell>
        </row>
        <row r="36">
          <cell r="K36">
            <v>18</v>
          </cell>
        </row>
        <row r="42">
          <cell r="K42">
            <v>-79.97792</v>
          </cell>
        </row>
        <row r="43">
          <cell r="K43">
            <v>-205.25</v>
          </cell>
        </row>
        <row r="47">
          <cell r="K47">
            <v>-80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3">
          <cell r="O13">
            <v>380.8</v>
          </cell>
        </row>
        <row r="15">
          <cell r="O15">
            <v>16.04143</v>
          </cell>
        </row>
        <row r="45">
          <cell r="O45">
            <v>3590.39895</v>
          </cell>
        </row>
        <row r="55">
          <cell r="O55">
            <v>4.5</v>
          </cell>
        </row>
        <row r="111">
          <cell r="O111">
            <v>-2978.7122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7"/>
    </sheetNames>
    <sheetDataSet>
      <sheetData sheetId="0">
        <row r="15">
          <cell r="K15">
            <v>-385.11427</v>
          </cell>
        </row>
        <row r="18">
          <cell r="K18">
            <v>1400</v>
          </cell>
        </row>
        <row r="36">
          <cell r="K36">
            <v>-520.5278000000001</v>
          </cell>
        </row>
        <row r="41">
          <cell r="K41">
            <v>360</v>
          </cell>
        </row>
        <row r="47">
          <cell r="K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10"/>
  <sheetViews>
    <sheetView tabSelected="1" view="pageBreakPreview" zoomScaleSheetLayoutView="100" workbookViewId="0" topLeftCell="A1">
      <selection activeCell="K5" sqref="K5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9" customWidth="1"/>
    <col min="7" max="7" width="0.13671875" style="19" customWidth="1"/>
    <col min="8" max="8" width="2.7109375" style="19" customWidth="1"/>
    <col min="9" max="9" width="6.7109375" style="19" customWidth="1"/>
    <col min="10" max="10" width="4.7109375" style="1" customWidth="1"/>
    <col min="11" max="11" width="17.140625" style="1" customWidth="1"/>
    <col min="12" max="12" width="13.28125" style="0" customWidth="1"/>
    <col min="13" max="13" width="17.421875" style="0" customWidth="1"/>
  </cols>
  <sheetData>
    <row r="1" spans="3:16" ht="12.75">
      <c r="C1" s="11"/>
      <c r="D1" s="11"/>
      <c r="E1" s="11"/>
      <c r="K1" s="10" t="s">
        <v>133</v>
      </c>
      <c r="L1" s="11"/>
      <c r="M1" s="1"/>
      <c r="N1" s="1"/>
      <c r="O1" s="1"/>
      <c r="P1" s="1"/>
    </row>
    <row r="2" spans="3:16" ht="12.75">
      <c r="C2" s="11"/>
      <c r="D2" s="11"/>
      <c r="E2" s="11"/>
      <c r="K2" s="11" t="s">
        <v>104</v>
      </c>
      <c r="L2" s="11"/>
      <c r="M2" s="1"/>
      <c r="N2" s="1"/>
      <c r="O2" s="1"/>
      <c r="P2" s="1"/>
    </row>
    <row r="3" spans="3:16" ht="12.75">
      <c r="C3" s="11"/>
      <c r="D3" s="11"/>
      <c r="E3" s="11"/>
      <c r="K3" s="11" t="s">
        <v>43</v>
      </c>
      <c r="L3" s="11"/>
      <c r="M3" s="1"/>
      <c r="N3" s="1"/>
      <c r="O3" s="1"/>
      <c r="P3" s="1"/>
    </row>
    <row r="4" spans="3:12" ht="12.75">
      <c r="C4" s="11"/>
      <c r="D4" s="11"/>
      <c r="E4" s="11"/>
      <c r="F4" s="20"/>
      <c r="G4" s="20"/>
      <c r="K4" s="18" t="s">
        <v>134</v>
      </c>
      <c r="L4" s="1"/>
    </row>
    <row r="5" spans="3:12" ht="12.75">
      <c r="C5"/>
      <c r="L5" s="1"/>
    </row>
    <row r="6" spans="1:13" s="1" customFormat="1" ht="40.5" customHeight="1">
      <c r="A6" s="28" t="s">
        <v>91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13.5" customHeight="1">
      <c r="A7" s="8"/>
      <c r="B7" s="8"/>
      <c r="C7" s="8"/>
      <c r="D7" s="8"/>
      <c r="E7" s="8"/>
      <c r="F7" s="21"/>
      <c r="G7" s="21"/>
      <c r="H7" s="21"/>
      <c r="I7" s="21"/>
      <c r="J7" s="8"/>
      <c r="M7" s="9" t="s">
        <v>45</v>
      </c>
    </row>
    <row r="8" spans="1:13" s="1" customFormat="1" ht="34.5" customHeight="1">
      <c r="A8" s="35" t="s">
        <v>3</v>
      </c>
      <c r="B8" s="35"/>
      <c r="C8" s="35"/>
      <c r="D8" s="35"/>
      <c r="E8" s="35"/>
      <c r="F8" s="24" t="s">
        <v>1</v>
      </c>
      <c r="G8" s="24"/>
      <c r="H8" s="24"/>
      <c r="I8" s="24"/>
      <c r="J8" s="2" t="s">
        <v>2</v>
      </c>
      <c r="K8" s="2" t="s">
        <v>105</v>
      </c>
      <c r="L8" s="2" t="s">
        <v>106</v>
      </c>
      <c r="M8" s="2" t="s">
        <v>107</v>
      </c>
    </row>
    <row r="9" spans="1:14" s="1" customFormat="1" ht="12.75" customHeight="1">
      <c r="A9" s="36">
        <v>1</v>
      </c>
      <c r="B9" s="36"/>
      <c r="C9" s="36"/>
      <c r="D9" s="36"/>
      <c r="E9" s="36"/>
      <c r="F9" s="37">
        <v>2</v>
      </c>
      <c r="G9" s="37"/>
      <c r="H9" s="37"/>
      <c r="I9" s="37"/>
      <c r="J9" s="3">
        <v>3</v>
      </c>
      <c r="K9" s="12">
        <v>4</v>
      </c>
      <c r="L9" s="12">
        <v>4</v>
      </c>
      <c r="M9" s="12">
        <v>4</v>
      </c>
      <c r="N9" s="13"/>
    </row>
    <row r="10" spans="1:14" s="1" customFormat="1" ht="13.5" customHeight="1">
      <c r="A10" s="27" t="s">
        <v>46</v>
      </c>
      <c r="B10" s="27"/>
      <c r="C10" s="27"/>
      <c r="D10" s="27"/>
      <c r="E10" s="27"/>
      <c r="F10" s="25" t="s">
        <v>0</v>
      </c>
      <c r="G10" s="25"/>
      <c r="H10" s="25"/>
      <c r="I10" s="25"/>
      <c r="J10" s="4" t="s">
        <v>0</v>
      </c>
      <c r="K10" s="14">
        <f>K11+K15+K24+K28+K45+K74+K78+K83</f>
        <v>57487.634099999996</v>
      </c>
      <c r="L10" s="14">
        <f>L11+L15+L24+L28+L45+L74+L78+L83</f>
        <v>2121.5153299999997</v>
      </c>
      <c r="M10" s="14">
        <f>M11+M15+M24+M28+M45+M74+M78+M83</f>
        <v>59609.14943</v>
      </c>
      <c r="N10" s="13"/>
    </row>
    <row r="11" spans="1:14" s="1" customFormat="1" ht="24" customHeight="1">
      <c r="A11" s="27" t="s">
        <v>48</v>
      </c>
      <c r="B11" s="27"/>
      <c r="C11" s="27"/>
      <c r="D11" s="27"/>
      <c r="E11" s="27"/>
      <c r="F11" s="25" t="s">
        <v>50</v>
      </c>
      <c r="G11" s="25"/>
      <c r="H11" s="25"/>
      <c r="I11" s="25"/>
      <c r="J11" s="4" t="s">
        <v>0</v>
      </c>
      <c r="K11" s="14">
        <f>SUM(K12)</f>
        <v>2468.78091</v>
      </c>
      <c r="L11" s="14">
        <f>SUM(L12)</f>
        <v>58</v>
      </c>
      <c r="M11" s="14">
        <f>SUM(M12)</f>
        <v>2526.78091</v>
      </c>
      <c r="N11" s="13"/>
    </row>
    <row r="12" spans="1:13" s="1" customFormat="1" ht="33.75" customHeight="1">
      <c r="A12" s="26" t="s">
        <v>49</v>
      </c>
      <c r="B12" s="26"/>
      <c r="C12" s="26"/>
      <c r="D12" s="26"/>
      <c r="E12" s="26"/>
      <c r="F12" s="38" t="s">
        <v>51</v>
      </c>
      <c r="G12" s="22"/>
      <c r="H12" s="22"/>
      <c r="I12" s="22"/>
      <c r="J12" s="5" t="s">
        <v>0</v>
      </c>
      <c r="K12" s="7">
        <f aca="true" t="shared" si="0" ref="K12:M13">K13</f>
        <v>2468.78091</v>
      </c>
      <c r="L12" s="7">
        <f t="shared" si="0"/>
        <v>58</v>
      </c>
      <c r="M12" s="7">
        <f t="shared" si="0"/>
        <v>2526.78091</v>
      </c>
    </row>
    <row r="13" spans="1:13" s="1" customFormat="1" ht="13.5" customHeight="1">
      <c r="A13" s="26" t="s">
        <v>36</v>
      </c>
      <c r="B13" s="26"/>
      <c r="C13" s="26"/>
      <c r="D13" s="26"/>
      <c r="E13" s="26"/>
      <c r="F13" s="22" t="s">
        <v>35</v>
      </c>
      <c r="G13" s="22"/>
      <c r="H13" s="22"/>
      <c r="I13" s="22"/>
      <c r="J13" s="5" t="s">
        <v>0</v>
      </c>
      <c r="K13" s="7">
        <f t="shared" si="0"/>
        <v>2468.78091</v>
      </c>
      <c r="L13" s="7">
        <f t="shared" si="0"/>
        <v>58</v>
      </c>
      <c r="M13" s="7">
        <f t="shared" si="0"/>
        <v>2526.78091</v>
      </c>
    </row>
    <row r="14" spans="1:13" s="1" customFormat="1" ht="24" customHeight="1">
      <c r="A14" s="26" t="s">
        <v>13</v>
      </c>
      <c r="B14" s="26"/>
      <c r="C14" s="26"/>
      <c r="D14" s="26"/>
      <c r="E14" s="26"/>
      <c r="F14" s="22" t="s">
        <v>35</v>
      </c>
      <c r="G14" s="22"/>
      <c r="H14" s="22"/>
      <c r="I14" s="22"/>
      <c r="J14" s="5" t="s">
        <v>12</v>
      </c>
      <c r="K14" s="7">
        <v>2468.78091</v>
      </c>
      <c r="L14" s="7">
        <v>58</v>
      </c>
      <c r="M14" s="7">
        <f>SUM(K14:L14)</f>
        <v>2526.78091</v>
      </c>
    </row>
    <row r="15" spans="1:13" s="1" customFormat="1" ht="34.5" customHeight="1">
      <c r="A15" s="27" t="s">
        <v>52</v>
      </c>
      <c r="B15" s="27"/>
      <c r="C15" s="27"/>
      <c r="D15" s="27"/>
      <c r="E15" s="27"/>
      <c r="F15" s="25" t="s">
        <v>59</v>
      </c>
      <c r="G15" s="25"/>
      <c r="H15" s="25"/>
      <c r="I15" s="25"/>
      <c r="J15" s="4" t="s">
        <v>0</v>
      </c>
      <c r="K15" s="6">
        <f>SUM(K16+K21)</f>
        <v>760.777</v>
      </c>
      <c r="L15" s="6">
        <f>SUM(L16+L21)</f>
        <v>0</v>
      </c>
      <c r="M15" s="6">
        <f>SUM(M16+M21)</f>
        <v>760.777</v>
      </c>
    </row>
    <row r="16" spans="1:13" s="1" customFormat="1" ht="33" customHeight="1">
      <c r="A16" s="39" t="s">
        <v>53</v>
      </c>
      <c r="B16" s="26"/>
      <c r="C16" s="26"/>
      <c r="D16" s="26"/>
      <c r="E16" s="26"/>
      <c r="F16" s="38" t="s">
        <v>54</v>
      </c>
      <c r="G16" s="22"/>
      <c r="H16" s="22"/>
      <c r="I16" s="22"/>
      <c r="J16" s="5" t="s">
        <v>0</v>
      </c>
      <c r="K16" s="7">
        <f>K17+K19</f>
        <v>23.277</v>
      </c>
      <c r="L16" s="7">
        <f>L17+L19</f>
        <v>0</v>
      </c>
      <c r="M16" s="7">
        <f>M17+M19</f>
        <v>23.277</v>
      </c>
    </row>
    <row r="17" spans="1:13" s="1" customFormat="1" ht="13.5" customHeight="1">
      <c r="A17" s="26" t="s">
        <v>31</v>
      </c>
      <c r="B17" s="26"/>
      <c r="C17" s="26"/>
      <c r="D17" s="26"/>
      <c r="E17" s="26"/>
      <c r="F17" s="22" t="s">
        <v>30</v>
      </c>
      <c r="G17" s="22"/>
      <c r="H17" s="22"/>
      <c r="I17" s="22"/>
      <c r="J17" s="5" t="s">
        <v>0</v>
      </c>
      <c r="K17" s="7">
        <f>K18</f>
        <v>11.6385</v>
      </c>
      <c r="L17" s="7">
        <f>L18</f>
        <v>0</v>
      </c>
      <c r="M17" s="7">
        <f>M18</f>
        <v>11.6385</v>
      </c>
    </row>
    <row r="18" spans="1:13" s="1" customFormat="1" ht="14.25" customHeight="1">
      <c r="A18" s="26" t="s">
        <v>8</v>
      </c>
      <c r="B18" s="26"/>
      <c r="C18" s="26"/>
      <c r="D18" s="26"/>
      <c r="E18" s="26"/>
      <c r="F18" s="22" t="s">
        <v>30</v>
      </c>
      <c r="G18" s="22"/>
      <c r="H18" s="22"/>
      <c r="I18" s="22"/>
      <c r="J18" s="5" t="s">
        <v>7</v>
      </c>
      <c r="K18" s="7">
        <v>11.6385</v>
      </c>
      <c r="L18" s="7">
        <v>0</v>
      </c>
      <c r="M18" s="7">
        <v>11.6385</v>
      </c>
    </row>
    <row r="19" spans="1:13" s="1" customFormat="1" ht="12.75" customHeight="1">
      <c r="A19" s="26" t="s">
        <v>33</v>
      </c>
      <c r="B19" s="26"/>
      <c r="C19" s="26"/>
      <c r="D19" s="26"/>
      <c r="E19" s="26"/>
      <c r="F19" s="22" t="s">
        <v>32</v>
      </c>
      <c r="G19" s="22"/>
      <c r="H19" s="22"/>
      <c r="I19" s="22"/>
      <c r="J19" s="5" t="s">
        <v>0</v>
      </c>
      <c r="K19" s="7">
        <f>K20</f>
        <v>11.6385</v>
      </c>
      <c r="L19" s="7">
        <f>L20</f>
        <v>0</v>
      </c>
      <c r="M19" s="7">
        <f>M20</f>
        <v>11.6385</v>
      </c>
    </row>
    <row r="20" spans="1:13" s="1" customFormat="1" ht="15" customHeight="1">
      <c r="A20" s="26" t="s">
        <v>8</v>
      </c>
      <c r="B20" s="26"/>
      <c r="C20" s="26"/>
      <c r="D20" s="26"/>
      <c r="E20" s="26"/>
      <c r="F20" s="22" t="s">
        <v>32</v>
      </c>
      <c r="G20" s="22"/>
      <c r="H20" s="22"/>
      <c r="I20" s="22"/>
      <c r="J20" s="5" t="s">
        <v>7</v>
      </c>
      <c r="K20" s="7">
        <v>11.6385</v>
      </c>
      <c r="L20" s="7">
        <v>0</v>
      </c>
      <c r="M20" s="7">
        <v>11.6385</v>
      </c>
    </row>
    <row r="21" spans="1:13" s="1" customFormat="1" ht="22.5" customHeight="1">
      <c r="A21" s="39" t="s">
        <v>55</v>
      </c>
      <c r="B21" s="26"/>
      <c r="C21" s="26"/>
      <c r="D21" s="26"/>
      <c r="E21" s="26"/>
      <c r="F21" s="38" t="s">
        <v>56</v>
      </c>
      <c r="G21" s="22"/>
      <c r="H21" s="22"/>
      <c r="I21" s="22"/>
      <c r="J21" s="5" t="s">
        <v>0</v>
      </c>
      <c r="K21" s="7">
        <f aca="true" t="shared" si="1" ref="K21:M22">K22</f>
        <v>737.5</v>
      </c>
      <c r="L21" s="7">
        <f t="shared" si="1"/>
        <v>0</v>
      </c>
      <c r="M21" s="7">
        <f t="shared" si="1"/>
        <v>737.5</v>
      </c>
    </row>
    <row r="22" spans="1:13" s="1" customFormat="1" ht="13.5" customHeight="1">
      <c r="A22" s="26" t="s">
        <v>20</v>
      </c>
      <c r="B22" s="26"/>
      <c r="C22" s="26"/>
      <c r="D22" s="26"/>
      <c r="E22" s="26"/>
      <c r="F22" s="22" t="s">
        <v>34</v>
      </c>
      <c r="G22" s="22"/>
      <c r="H22" s="22"/>
      <c r="I22" s="22"/>
      <c r="J22" s="5" t="s">
        <v>0</v>
      </c>
      <c r="K22" s="7">
        <f t="shared" si="1"/>
        <v>737.5</v>
      </c>
      <c r="L22" s="7">
        <f t="shared" si="1"/>
        <v>0</v>
      </c>
      <c r="M22" s="7">
        <f t="shared" si="1"/>
        <v>737.5</v>
      </c>
    </row>
    <row r="23" spans="1:13" s="1" customFormat="1" ht="24" customHeight="1">
      <c r="A23" s="26" t="s">
        <v>13</v>
      </c>
      <c r="B23" s="26"/>
      <c r="C23" s="26"/>
      <c r="D23" s="26"/>
      <c r="E23" s="26"/>
      <c r="F23" s="22" t="s">
        <v>34</v>
      </c>
      <c r="G23" s="22"/>
      <c r="H23" s="22"/>
      <c r="I23" s="22"/>
      <c r="J23" s="5" t="s">
        <v>12</v>
      </c>
      <c r="K23" s="7">
        <v>737.5</v>
      </c>
      <c r="L23" s="7">
        <v>0</v>
      </c>
      <c r="M23" s="7">
        <v>737.5</v>
      </c>
    </row>
    <row r="24" spans="1:13" s="1" customFormat="1" ht="42" customHeight="1">
      <c r="A24" s="40" t="s">
        <v>57</v>
      </c>
      <c r="B24" s="41"/>
      <c r="C24" s="41"/>
      <c r="D24" s="41"/>
      <c r="E24" s="42"/>
      <c r="F24" s="25" t="s">
        <v>58</v>
      </c>
      <c r="G24" s="25"/>
      <c r="H24" s="25"/>
      <c r="I24" s="25"/>
      <c r="J24" s="4" t="s">
        <v>0</v>
      </c>
      <c r="K24" s="6">
        <f>SUM(K25)</f>
        <v>1919.9935</v>
      </c>
      <c r="L24" s="6">
        <f>SUM(L25)</f>
        <v>-385.11427</v>
      </c>
      <c r="M24" s="6">
        <f>SUM(M25)</f>
        <v>1534.87923</v>
      </c>
    </row>
    <row r="25" spans="1:13" s="1" customFormat="1" ht="22.5" customHeight="1">
      <c r="A25" s="39" t="s">
        <v>60</v>
      </c>
      <c r="B25" s="26"/>
      <c r="C25" s="26"/>
      <c r="D25" s="26"/>
      <c r="E25" s="26"/>
      <c r="F25" s="22" t="s">
        <v>37</v>
      </c>
      <c r="G25" s="22"/>
      <c r="H25" s="22"/>
      <c r="I25" s="22"/>
      <c r="J25" s="5" t="s">
        <v>0</v>
      </c>
      <c r="K25" s="7">
        <f aca="true" t="shared" si="2" ref="K25:M26">K26</f>
        <v>1919.9935</v>
      </c>
      <c r="L25" s="7">
        <f t="shared" si="2"/>
        <v>-385.11427</v>
      </c>
      <c r="M25" s="7">
        <f t="shared" si="2"/>
        <v>1534.87923</v>
      </c>
    </row>
    <row r="26" spans="1:13" s="1" customFormat="1" ht="13.5" customHeight="1">
      <c r="A26" s="26" t="s">
        <v>20</v>
      </c>
      <c r="B26" s="26"/>
      <c r="C26" s="26"/>
      <c r="D26" s="26"/>
      <c r="E26" s="26"/>
      <c r="F26" s="22" t="s">
        <v>37</v>
      </c>
      <c r="G26" s="22"/>
      <c r="H26" s="22"/>
      <c r="I26" s="22"/>
      <c r="J26" s="5" t="s">
        <v>0</v>
      </c>
      <c r="K26" s="7">
        <f t="shared" si="2"/>
        <v>1919.9935</v>
      </c>
      <c r="L26" s="7">
        <f t="shared" si="2"/>
        <v>-385.11427</v>
      </c>
      <c r="M26" s="7">
        <f t="shared" si="2"/>
        <v>1534.87923</v>
      </c>
    </row>
    <row r="27" spans="1:14" s="1" customFormat="1" ht="24" customHeight="1">
      <c r="A27" s="26" t="s">
        <v>13</v>
      </c>
      <c r="B27" s="26"/>
      <c r="C27" s="26"/>
      <c r="D27" s="26"/>
      <c r="E27" s="26"/>
      <c r="F27" s="22" t="s">
        <v>37</v>
      </c>
      <c r="G27" s="22"/>
      <c r="H27" s="22"/>
      <c r="I27" s="22"/>
      <c r="J27" s="5" t="s">
        <v>12</v>
      </c>
      <c r="K27" s="15">
        <v>1919.9935</v>
      </c>
      <c r="L27" s="15">
        <f>'[3]приложение 7'!$K$15</f>
        <v>-385.11427</v>
      </c>
      <c r="M27" s="15">
        <f>SUM(K27:L27)</f>
        <v>1534.87923</v>
      </c>
      <c r="N27" s="13"/>
    </row>
    <row r="28" spans="1:14" s="1" customFormat="1" ht="36.75" customHeight="1">
      <c r="A28" s="23" t="s">
        <v>90</v>
      </c>
      <c r="B28" s="27"/>
      <c r="C28" s="27"/>
      <c r="D28" s="27"/>
      <c r="E28" s="27"/>
      <c r="F28" s="25" t="s">
        <v>68</v>
      </c>
      <c r="G28" s="25"/>
      <c r="H28" s="25"/>
      <c r="I28" s="25"/>
      <c r="J28" s="4" t="s">
        <v>0</v>
      </c>
      <c r="K28" s="14">
        <f>K29+K36</f>
        <v>10469.67164</v>
      </c>
      <c r="L28" s="14">
        <f>L29+L36</f>
        <v>-1578.7122</v>
      </c>
      <c r="M28" s="14">
        <f>M29+M36</f>
        <v>8890.95944</v>
      </c>
      <c r="N28" s="13"/>
    </row>
    <row r="29" spans="1:14" s="1" customFormat="1" ht="13.5" customHeight="1">
      <c r="A29" s="26" t="s">
        <v>61</v>
      </c>
      <c r="B29" s="26"/>
      <c r="C29" s="26"/>
      <c r="D29" s="26"/>
      <c r="E29" s="26"/>
      <c r="F29" s="38" t="s">
        <v>62</v>
      </c>
      <c r="G29" s="22"/>
      <c r="H29" s="22"/>
      <c r="I29" s="22"/>
      <c r="J29" s="5" t="s">
        <v>0</v>
      </c>
      <c r="K29" s="15">
        <f>K31+K33+K35</f>
        <v>7397.22764</v>
      </c>
      <c r="L29" s="15">
        <f>L31+L33+L35</f>
        <v>-1578.7122</v>
      </c>
      <c r="M29" s="15">
        <f>M31+M33+M35</f>
        <v>5818.51544</v>
      </c>
      <c r="N29" s="13"/>
    </row>
    <row r="30" spans="1:14" s="1" customFormat="1" ht="13.5" customHeight="1">
      <c r="A30" s="26" t="s">
        <v>132</v>
      </c>
      <c r="B30" s="26"/>
      <c r="C30" s="26"/>
      <c r="D30" s="26"/>
      <c r="E30" s="26"/>
      <c r="F30" s="22" t="s">
        <v>131</v>
      </c>
      <c r="G30" s="22"/>
      <c r="H30" s="22"/>
      <c r="I30" s="22"/>
      <c r="J30" s="5" t="s">
        <v>0</v>
      </c>
      <c r="K30" s="15">
        <f>K31</f>
        <v>0</v>
      </c>
      <c r="L30" s="15">
        <f>L31</f>
        <v>1400</v>
      </c>
      <c r="M30" s="15">
        <f>M31</f>
        <v>1400</v>
      </c>
      <c r="N30" s="13"/>
    </row>
    <row r="31" spans="1:14" s="1" customFormat="1" ht="24" customHeight="1">
      <c r="A31" s="26" t="s">
        <v>13</v>
      </c>
      <c r="B31" s="26"/>
      <c r="C31" s="26"/>
      <c r="D31" s="26"/>
      <c r="E31" s="26"/>
      <c r="F31" s="22" t="s">
        <v>131</v>
      </c>
      <c r="G31" s="22"/>
      <c r="H31" s="22"/>
      <c r="I31" s="22"/>
      <c r="J31" s="5" t="s">
        <v>12</v>
      </c>
      <c r="K31" s="15">
        <v>0</v>
      </c>
      <c r="L31" s="15">
        <f>'[3]приложение 7'!$K$18</f>
        <v>1400</v>
      </c>
      <c r="M31" s="15">
        <f>SUM(K31:L31)</f>
        <v>1400</v>
      </c>
      <c r="N31" s="13"/>
    </row>
    <row r="32" spans="1:14" s="1" customFormat="1" ht="13.5" customHeight="1">
      <c r="A32" s="26" t="s">
        <v>20</v>
      </c>
      <c r="B32" s="26"/>
      <c r="C32" s="26"/>
      <c r="D32" s="26"/>
      <c r="E32" s="26"/>
      <c r="F32" s="22" t="s">
        <v>38</v>
      </c>
      <c r="G32" s="22"/>
      <c r="H32" s="22"/>
      <c r="I32" s="22"/>
      <c r="J32" s="5" t="s">
        <v>0</v>
      </c>
      <c r="K32" s="15">
        <f>K33</f>
        <v>7372.55064</v>
      </c>
      <c r="L32" s="15">
        <f>L33</f>
        <v>-2978.7122</v>
      </c>
      <c r="M32" s="15">
        <f>M33</f>
        <v>4393.83844</v>
      </c>
      <c r="N32" s="13"/>
    </row>
    <row r="33" spans="1:14" s="1" customFormat="1" ht="24" customHeight="1">
      <c r="A33" s="26" t="s">
        <v>13</v>
      </c>
      <c r="B33" s="26"/>
      <c r="C33" s="26"/>
      <c r="D33" s="26"/>
      <c r="E33" s="26"/>
      <c r="F33" s="22" t="s">
        <v>38</v>
      </c>
      <c r="G33" s="22"/>
      <c r="H33" s="22"/>
      <c r="I33" s="22"/>
      <c r="J33" s="5" t="s">
        <v>12</v>
      </c>
      <c r="K33" s="15">
        <v>7372.55064</v>
      </c>
      <c r="L33" s="15">
        <f>'[2]приложение 2'!$O$111</f>
        <v>-2978.7122</v>
      </c>
      <c r="M33" s="15">
        <f>SUM(K33:L33)</f>
        <v>4393.83844</v>
      </c>
      <c r="N33" s="13"/>
    </row>
    <row r="34" spans="1:14" s="1" customFormat="1" ht="24" customHeight="1">
      <c r="A34" s="29" t="s">
        <v>92</v>
      </c>
      <c r="B34" s="30"/>
      <c r="C34" s="30"/>
      <c r="D34" s="30"/>
      <c r="E34" s="31"/>
      <c r="F34" s="22" t="s">
        <v>93</v>
      </c>
      <c r="G34" s="22"/>
      <c r="H34" s="22"/>
      <c r="I34" s="22"/>
      <c r="J34" s="5" t="s">
        <v>0</v>
      </c>
      <c r="K34" s="15">
        <f>K35</f>
        <v>24.677</v>
      </c>
      <c r="L34" s="15">
        <f>L35</f>
        <v>0</v>
      </c>
      <c r="M34" s="15">
        <f>M35</f>
        <v>24.677</v>
      </c>
      <c r="N34" s="13"/>
    </row>
    <row r="35" spans="1:14" s="1" customFormat="1" ht="24" customHeight="1">
      <c r="A35" s="29" t="s">
        <v>13</v>
      </c>
      <c r="B35" s="30"/>
      <c r="C35" s="30"/>
      <c r="D35" s="30"/>
      <c r="E35" s="31"/>
      <c r="F35" s="22" t="s">
        <v>93</v>
      </c>
      <c r="G35" s="22"/>
      <c r="H35" s="22"/>
      <c r="I35" s="22"/>
      <c r="J35" s="5" t="s">
        <v>12</v>
      </c>
      <c r="K35" s="15">
        <v>24.677</v>
      </c>
      <c r="L35" s="15">
        <v>0</v>
      </c>
      <c r="M35" s="15">
        <v>24.677</v>
      </c>
      <c r="N35" s="13"/>
    </row>
    <row r="36" spans="1:13" s="1" customFormat="1" ht="24" customHeight="1">
      <c r="A36" s="29" t="s">
        <v>99</v>
      </c>
      <c r="B36" s="30"/>
      <c r="C36" s="30"/>
      <c r="D36" s="30"/>
      <c r="E36" s="31"/>
      <c r="F36" s="22" t="s">
        <v>108</v>
      </c>
      <c r="G36" s="22"/>
      <c r="H36" s="22"/>
      <c r="I36" s="22"/>
      <c r="J36" s="5" t="s">
        <v>0</v>
      </c>
      <c r="K36" s="7">
        <f>SUM(K37+K39+K41+K43)</f>
        <v>3072.4440000000004</v>
      </c>
      <c r="L36" s="7">
        <f>SUM(L37+L39+L41+L43)</f>
        <v>0</v>
      </c>
      <c r="M36" s="7">
        <f>SUM(M37+M39+M41+M43)</f>
        <v>3072.4440000000004</v>
      </c>
    </row>
    <row r="37" spans="1:13" s="1" customFormat="1" ht="24" customHeight="1">
      <c r="A37" s="26" t="s">
        <v>100</v>
      </c>
      <c r="B37" s="26"/>
      <c r="C37" s="26"/>
      <c r="D37" s="26"/>
      <c r="E37" s="26"/>
      <c r="F37" s="22" t="s">
        <v>109</v>
      </c>
      <c r="G37" s="22"/>
      <c r="H37" s="22"/>
      <c r="I37" s="22"/>
      <c r="J37" s="5" t="s">
        <v>0</v>
      </c>
      <c r="K37" s="7">
        <f>K38</f>
        <v>962.86211</v>
      </c>
      <c r="L37" s="7">
        <f>L38</f>
        <v>0</v>
      </c>
      <c r="M37" s="7">
        <f>M38</f>
        <v>962.86211</v>
      </c>
    </row>
    <row r="38" spans="1:13" s="1" customFormat="1" ht="24" customHeight="1">
      <c r="A38" s="26" t="s">
        <v>13</v>
      </c>
      <c r="B38" s="26"/>
      <c r="C38" s="26"/>
      <c r="D38" s="26"/>
      <c r="E38" s="26"/>
      <c r="F38" s="22" t="s">
        <v>109</v>
      </c>
      <c r="G38" s="22"/>
      <c r="H38" s="22"/>
      <c r="I38" s="22"/>
      <c r="J38" s="5" t="s">
        <v>12</v>
      </c>
      <c r="K38" s="7">
        <v>962.86211</v>
      </c>
      <c r="L38" s="7">
        <v>0</v>
      </c>
      <c r="M38" s="7">
        <v>962.86211</v>
      </c>
    </row>
    <row r="39" spans="1:13" s="1" customFormat="1" ht="24" customHeight="1">
      <c r="A39" s="26" t="s">
        <v>101</v>
      </c>
      <c r="B39" s="26"/>
      <c r="C39" s="26"/>
      <c r="D39" s="26"/>
      <c r="E39" s="26"/>
      <c r="F39" s="22" t="s">
        <v>110</v>
      </c>
      <c r="G39" s="22"/>
      <c r="H39" s="22"/>
      <c r="I39" s="22"/>
      <c r="J39" s="5" t="s">
        <v>0</v>
      </c>
      <c r="K39" s="7">
        <f>K40</f>
        <v>594.15889</v>
      </c>
      <c r="L39" s="7">
        <f>L40</f>
        <v>0</v>
      </c>
      <c r="M39" s="7">
        <f>M40</f>
        <v>594.15889</v>
      </c>
    </row>
    <row r="40" spans="1:13" s="1" customFormat="1" ht="24" customHeight="1">
      <c r="A40" s="26" t="s">
        <v>13</v>
      </c>
      <c r="B40" s="26"/>
      <c r="C40" s="26"/>
      <c r="D40" s="26"/>
      <c r="E40" s="26"/>
      <c r="F40" s="22" t="s">
        <v>110</v>
      </c>
      <c r="G40" s="22"/>
      <c r="H40" s="22"/>
      <c r="I40" s="22"/>
      <c r="J40" s="5" t="s">
        <v>12</v>
      </c>
      <c r="K40" s="7">
        <v>594.15889</v>
      </c>
      <c r="L40" s="7">
        <v>0</v>
      </c>
      <c r="M40" s="7">
        <v>594.15889</v>
      </c>
    </row>
    <row r="41" spans="1:13" s="1" customFormat="1" ht="24" customHeight="1">
      <c r="A41" s="26" t="s">
        <v>102</v>
      </c>
      <c r="B41" s="26"/>
      <c r="C41" s="26"/>
      <c r="D41" s="26"/>
      <c r="E41" s="26"/>
      <c r="F41" s="22" t="s">
        <v>111</v>
      </c>
      <c r="G41" s="22"/>
      <c r="H41" s="22"/>
      <c r="I41" s="22"/>
      <c r="J41" s="5" t="s">
        <v>0</v>
      </c>
      <c r="K41" s="7">
        <f>SUM(K42)</f>
        <v>937.13789</v>
      </c>
      <c r="L41" s="7">
        <v>0</v>
      </c>
      <c r="M41" s="7">
        <v>937.13789</v>
      </c>
    </row>
    <row r="42" spans="1:13" s="1" customFormat="1" ht="24" customHeight="1">
      <c r="A42" s="26" t="s">
        <v>13</v>
      </c>
      <c r="B42" s="26"/>
      <c r="C42" s="26"/>
      <c r="D42" s="26"/>
      <c r="E42" s="26"/>
      <c r="F42" s="22" t="s">
        <v>111</v>
      </c>
      <c r="G42" s="22"/>
      <c r="H42" s="22"/>
      <c r="I42" s="22"/>
      <c r="J42" s="5" t="s">
        <v>12</v>
      </c>
      <c r="K42" s="7">
        <v>937.13789</v>
      </c>
      <c r="L42" s="7">
        <v>0</v>
      </c>
      <c r="M42" s="7">
        <v>578.28511</v>
      </c>
    </row>
    <row r="43" spans="1:13" s="1" customFormat="1" ht="24" customHeight="1">
      <c r="A43" s="29" t="s">
        <v>102</v>
      </c>
      <c r="B43" s="30"/>
      <c r="C43" s="30"/>
      <c r="D43" s="30"/>
      <c r="E43" s="31"/>
      <c r="F43" s="22" t="s">
        <v>112</v>
      </c>
      <c r="G43" s="22"/>
      <c r="H43" s="22"/>
      <c r="I43" s="22"/>
      <c r="J43" s="5" t="s">
        <v>0</v>
      </c>
      <c r="K43" s="7">
        <f>SUM(K44)</f>
        <v>578.28511</v>
      </c>
      <c r="L43" s="7">
        <f>L44</f>
        <v>0</v>
      </c>
      <c r="M43" s="7">
        <f>M44</f>
        <v>578.28511</v>
      </c>
    </row>
    <row r="44" spans="1:14" s="1" customFormat="1" ht="24" customHeight="1">
      <c r="A44" s="26" t="s">
        <v>13</v>
      </c>
      <c r="B44" s="26"/>
      <c r="C44" s="26"/>
      <c r="D44" s="26"/>
      <c r="E44" s="26"/>
      <c r="F44" s="22" t="s">
        <v>112</v>
      </c>
      <c r="G44" s="22"/>
      <c r="H44" s="22"/>
      <c r="I44" s="22"/>
      <c r="J44" s="5" t="s">
        <v>12</v>
      </c>
      <c r="K44" s="15">
        <v>578.28511</v>
      </c>
      <c r="L44" s="15">
        <v>0</v>
      </c>
      <c r="M44" s="15">
        <v>578.28511</v>
      </c>
      <c r="N44" s="13"/>
    </row>
    <row r="45" spans="1:13" s="1" customFormat="1" ht="22.5" customHeight="1">
      <c r="A45" s="23" t="s">
        <v>72</v>
      </c>
      <c r="B45" s="27"/>
      <c r="C45" s="27"/>
      <c r="D45" s="27"/>
      <c r="E45" s="27"/>
      <c r="F45" s="24" t="s">
        <v>81</v>
      </c>
      <c r="G45" s="25"/>
      <c r="H45" s="25"/>
      <c r="I45" s="25"/>
      <c r="J45" s="4" t="s">
        <v>0</v>
      </c>
      <c r="K45" s="6">
        <f>SUM(K46+K66+K71)</f>
        <v>40428.06105</v>
      </c>
      <c r="L45" s="6">
        <f>SUM(L46+L66+L71)</f>
        <v>4392.5697199999995</v>
      </c>
      <c r="M45" s="6">
        <f>SUM(M46+M66+M71)</f>
        <v>44820.630769999996</v>
      </c>
    </row>
    <row r="46" spans="1:13" s="1" customFormat="1" ht="24" customHeight="1">
      <c r="A46" s="26" t="s">
        <v>73</v>
      </c>
      <c r="B46" s="26"/>
      <c r="C46" s="26"/>
      <c r="D46" s="26"/>
      <c r="E46" s="26"/>
      <c r="F46" s="22" t="s">
        <v>82</v>
      </c>
      <c r="G46" s="22"/>
      <c r="H46" s="22"/>
      <c r="I46" s="22"/>
      <c r="J46" s="5" t="s">
        <v>0</v>
      </c>
      <c r="K46" s="7">
        <f>K47+K49+K51+K53+K56+K59+K61</f>
        <v>19153.088929999998</v>
      </c>
      <c r="L46" s="7">
        <f>L47+L49+L51+L53+L56+L59+L61</f>
        <v>4032.56972</v>
      </c>
      <c r="M46" s="7">
        <f>M47+M49+M51+M53+M56+M59+M61</f>
        <v>23185.658649999998</v>
      </c>
    </row>
    <row r="47" spans="1:13" s="1" customFormat="1" ht="24" customHeight="1">
      <c r="A47" s="26" t="s">
        <v>9</v>
      </c>
      <c r="B47" s="26"/>
      <c r="C47" s="26"/>
      <c r="D47" s="26"/>
      <c r="E47" s="26"/>
      <c r="F47" s="22" t="s">
        <v>83</v>
      </c>
      <c r="G47" s="22"/>
      <c r="H47" s="22"/>
      <c r="I47" s="22"/>
      <c r="J47" s="5" t="s">
        <v>0</v>
      </c>
      <c r="K47" s="7">
        <f>K48</f>
        <v>6521.8494</v>
      </c>
      <c r="L47" s="7">
        <f>L48</f>
        <v>848.45</v>
      </c>
      <c r="M47" s="7">
        <f>M48</f>
        <v>7370.2994</v>
      </c>
    </row>
    <row r="48" spans="1:13" s="1" customFormat="1" ht="14.25" customHeight="1">
      <c r="A48" s="26" t="s">
        <v>8</v>
      </c>
      <c r="B48" s="26"/>
      <c r="C48" s="26"/>
      <c r="D48" s="26"/>
      <c r="E48" s="26"/>
      <c r="F48" s="22" t="s">
        <v>83</v>
      </c>
      <c r="G48" s="22"/>
      <c r="H48" s="22"/>
      <c r="I48" s="22"/>
      <c r="J48" s="5" t="s">
        <v>7</v>
      </c>
      <c r="K48" s="7">
        <v>6521.8494</v>
      </c>
      <c r="L48" s="7">
        <f>'[1]приложение 7'!$K$26</f>
        <v>848.45</v>
      </c>
      <c r="M48" s="7">
        <f>SUM(K48:L48)</f>
        <v>7370.2994</v>
      </c>
    </row>
    <row r="49" spans="1:13" s="1" customFormat="1" ht="24" customHeight="1">
      <c r="A49" s="26" t="s">
        <v>21</v>
      </c>
      <c r="B49" s="26"/>
      <c r="C49" s="26"/>
      <c r="D49" s="26"/>
      <c r="E49" s="26"/>
      <c r="F49" s="22" t="s">
        <v>84</v>
      </c>
      <c r="G49" s="22"/>
      <c r="H49" s="22"/>
      <c r="I49" s="22"/>
      <c r="J49" s="5" t="s">
        <v>0</v>
      </c>
      <c r="K49" s="7">
        <f>K50</f>
        <v>24.9204</v>
      </c>
      <c r="L49" s="7">
        <f>L50</f>
        <v>0</v>
      </c>
      <c r="M49" s="7">
        <f>M50</f>
        <v>24.9204</v>
      </c>
    </row>
    <row r="50" spans="1:13" s="1" customFormat="1" ht="24" customHeight="1">
      <c r="A50" s="26" t="s">
        <v>13</v>
      </c>
      <c r="B50" s="26"/>
      <c r="C50" s="26"/>
      <c r="D50" s="26"/>
      <c r="E50" s="26"/>
      <c r="F50" s="22" t="s">
        <v>84</v>
      </c>
      <c r="G50" s="22"/>
      <c r="H50" s="22"/>
      <c r="I50" s="22"/>
      <c r="J50" s="5" t="s">
        <v>12</v>
      </c>
      <c r="K50" s="7">
        <v>24.9204</v>
      </c>
      <c r="L50" s="7">
        <v>0</v>
      </c>
      <c r="M50" s="7">
        <f>K50+L50</f>
        <v>24.9204</v>
      </c>
    </row>
    <row r="51" spans="1:13" s="1" customFormat="1" ht="15.75" customHeight="1">
      <c r="A51" s="26" t="s">
        <v>94</v>
      </c>
      <c r="B51" s="26"/>
      <c r="C51" s="26"/>
      <c r="D51" s="26"/>
      <c r="E51" s="26"/>
      <c r="F51" s="22" t="s">
        <v>96</v>
      </c>
      <c r="G51" s="22"/>
      <c r="H51" s="22"/>
      <c r="I51" s="22"/>
      <c r="J51" s="5" t="s">
        <v>0</v>
      </c>
      <c r="K51" s="7">
        <f>K52</f>
        <v>900</v>
      </c>
      <c r="L51" s="7">
        <f>L52</f>
        <v>0</v>
      </c>
      <c r="M51" s="7">
        <f>M52</f>
        <v>900</v>
      </c>
    </row>
    <row r="52" spans="1:13" s="1" customFormat="1" ht="16.5" customHeight="1">
      <c r="A52" s="26" t="s">
        <v>95</v>
      </c>
      <c r="B52" s="26"/>
      <c r="C52" s="26"/>
      <c r="D52" s="26"/>
      <c r="E52" s="26"/>
      <c r="F52" s="22" t="s">
        <v>96</v>
      </c>
      <c r="G52" s="22"/>
      <c r="H52" s="22"/>
      <c r="I52" s="22"/>
      <c r="J52" s="5">
        <v>880</v>
      </c>
      <c r="K52" s="7">
        <v>900</v>
      </c>
      <c r="L52" s="7">
        <v>0</v>
      </c>
      <c r="M52" s="7">
        <v>900</v>
      </c>
    </row>
    <row r="53" spans="1:13" s="1" customFormat="1" ht="37.5" customHeight="1">
      <c r="A53" s="26" t="s">
        <v>97</v>
      </c>
      <c r="B53" s="26"/>
      <c r="C53" s="26"/>
      <c r="D53" s="26"/>
      <c r="E53" s="26"/>
      <c r="F53" s="22" t="s">
        <v>98</v>
      </c>
      <c r="G53" s="22"/>
      <c r="H53" s="22"/>
      <c r="I53" s="22"/>
      <c r="J53" s="5" t="s">
        <v>0</v>
      </c>
      <c r="K53" s="7">
        <f>SUM(K55+K54)</f>
        <v>0</v>
      </c>
      <c r="L53" s="7">
        <f>SUM(L55+L54)</f>
        <v>0</v>
      </c>
      <c r="M53" s="7">
        <f>SUM(M55+M54)</f>
        <v>0</v>
      </c>
    </row>
    <row r="54" spans="1:13" s="1" customFormat="1" ht="16.5" customHeight="1">
      <c r="A54" s="26" t="s">
        <v>23</v>
      </c>
      <c r="B54" s="26"/>
      <c r="C54" s="26"/>
      <c r="D54" s="26"/>
      <c r="E54" s="26"/>
      <c r="F54" s="22" t="s">
        <v>98</v>
      </c>
      <c r="G54" s="22"/>
      <c r="H54" s="22"/>
      <c r="I54" s="22"/>
      <c r="J54" s="5">
        <v>110</v>
      </c>
      <c r="K54" s="7">
        <v>0</v>
      </c>
      <c r="L54" s="7">
        <v>0</v>
      </c>
      <c r="M54" s="7">
        <f>K54+L54</f>
        <v>0</v>
      </c>
    </row>
    <row r="55" spans="1:13" s="1" customFormat="1" ht="16.5" customHeight="1">
      <c r="A55" s="26" t="s">
        <v>8</v>
      </c>
      <c r="B55" s="26"/>
      <c r="C55" s="26"/>
      <c r="D55" s="26"/>
      <c r="E55" s="26"/>
      <c r="F55" s="22" t="s">
        <v>98</v>
      </c>
      <c r="G55" s="22"/>
      <c r="H55" s="22"/>
      <c r="I55" s="22"/>
      <c r="J55" s="5">
        <v>120</v>
      </c>
      <c r="K55" s="7">
        <v>0</v>
      </c>
      <c r="L55" s="7">
        <v>0</v>
      </c>
      <c r="M55" s="7">
        <f>K55+L55</f>
        <v>0</v>
      </c>
    </row>
    <row r="56" spans="1:13" s="1" customFormat="1" ht="44.25" customHeight="1">
      <c r="A56" s="26" t="s">
        <v>123</v>
      </c>
      <c r="B56" s="26"/>
      <c r="C56" s="26"/>
      <c r="D56" s="26"/>
      <c r="E56" s="26"/>
      <c r="F56" s="22" t="s">
        <v>122</v>
      </c>
      <c r="G56" s="22"/>
      <c r="H56" s="22"/>
      <c r="I56" s="22"/>
      <c r="J56" s="5" t="s">
        <v>0</v>
      </c>
      <c r="K56" s="7">
        <f>SUM(K58+K57)</f>
        <v>360.64099999999996</v>
      </c>
      <c r="L56" s="7">
        <f>SUM(L58+L57)</f>
        <v>0</v>
      </c>
      <c r="M56" s="7">
        <f>SUM(M58+M57)</f>
        <v>360.64099999999996</v>
      </c>
    </row>
    <row r="57" spans="1:13" s="1" customFormat="1" ht="16.5" customHeight="1">
      <c r="A57" s="26" t="s">
        <v>23</v>
      </c>
      <c r="B57" s="26"/>
      <c r="C57" s="26"/>
      <c r="D57" s="26"/>
      <c r="E57" s="26"/>
      <c r="F57" s="22" t="s">
        <v>122</v>
      </c>
      <c r="G57" s="22"/>
      <c r="H57" s="22"/>
      <c r="I57" s="22"/>
      <c r="J57" s="5">
        <v>110</v>
      </c>
      <c r="K57" s="7">
        <v>307.941</v>
      </c>
      <c r="L57" s="7">
        <v>0</v>
      </c>
      <c r="M57" s="7">
        <f>K57+L57</f>
        <v>307.941</v>
      </c>
    </row>
    <row r="58" spans="1:13" s="1" customFormat="1" ht="16.5" customHeight="1">
      <c r="A58" s="26" t="s">
        <v>8</v>
      </c>
      <c r="B58" s="26"/>
      <c r="C58" s="26"/>
      <c r="D58" s="26"/>
      <c r="E58" s="26"/>
      <c r="F58" s="22" t="s">
        <v>122</v>
      </c>
      <c r="G58" s="22"/>
      <c r="H58" s="22"/>
      <c r="I58" s="22"/>
      <c r="J58" s="5">
        <v>120</v>
      </c>
      <c r="K58" s="7">
        <v>52.7</v>
      </c>
      <c r="L58" s="7">
        <v>0</v>
      </c>
      <c r="M58" s="7">
        <f>K58+L58</f>
        <v>52.7</v>
      </c>
    </row>
    <row r="59" spans="1:13" s="1" customFormat="1" ht="15" customHeight="1">
      <c r="A59" s="26" t="s">
        <v>125</v>
      </c>
      <c r="B59" s="26"/>
      <c r="C59" s="26"/>
      <c r="D59" s="26"/>
      <c r="E59" s="26"/>
      <c r="F59" s="22" t="s">
        <v>124</v>
      </c>
      <c r="G59" s="22"/>
      <c r="H59" s="22"/>
      <c r="I59" s="22"/>
      <c r="J59" s="5" t="s">
        <v>0</v>
      </c>
      <c r="K59" s="7">
        <f>K60</f>
        <v>0</v>
      </c>
      <c r="L59" s="7">
        <f>L60</f>
        <v>96.24857</v>
      </c>
      <c r="M59" s="7">
        <f>M60</f>
        <v>96.24857</v>
      </c>
    </row>
    <row r="60" spans="1:13" s="1" customFormat="1" ht="16.5" customHeight="1">
      <c r="A60" s="26" t="s">
        <v>8</v>
      </c>
      <c r="B60" s="26"/>
      <c r="C60" s="26"/>
      <c r="D60" s="26"/>
      <c r="E60" s="26"/>
      <c r="F60" s="22" t="s">
        <v>124</v>
      </c>
      <c r="G60" s="22"/>
      <c r="H60" s="22"/>
      <c r="I60" s="22"/>
      <c r="J60" s="5">
        <v>120</v>
      </c>
      <c r="K60" s="7">
        <v>0</v>
      </c>
      <c r="L60" s="7">
        <f>'[1]приложение 7'!$K$29</f>
        <v>96.24857</v>
      </c>
      <c r="M60" s="7">
        <f>K60+L60</f>
        <v>96.24857</v>
      </c>
    </row>
    <row r="61" spans="1:13" s="1" customFormat="1" ht="13.5" customHeight="1">
      <c r="A61" s="26" t="s">
        <v>20</v>
      </c>
      <c r="B61" s="26"/>
      <c r="C61" s="26"/>
      <c r="D61" s="26"/>
      <c r="E61" s="26"/>
      <c r="F61" s="22" t="s">
        <v>85</v>
      </c>
      <c r="G61" s="22"/>
      <c r="H61" s="22"/>
      <c r="I61" s="22"/>
      <c r="J61" s="5" t="s">
        <v>0</v>
      </c>
      <c r="K61" s="7">
        <f>SUM(K62+K63+K64+K65)</f>
        <v>11345.67813</v>
      </c>
      <c r="L61" s="7">
        <f>SUM(L62+L63+L64+L65)</f>
        <v>3087.87115</v>
      </c>
      <c r="M61" s="7">
        <f>SUM(M62+M63+M64+M65)</f>
        <v>14433.54928</v>
      </c>
    </row>
    <row r="62" spans="1:13" s="1" customFormat="1" ht="13.5" customHeight="1">
      <c r="A62" s="26" t="s">
        <v>23</v>
      </c>
      <c r="B62" s="26"/>
      <c r="C62" s="26"/>
      <c r="D62" s="26"/>
      <c r="E62" s="26"/>
      <c r="F62" s="22" t="s">
        <v>85</v>
      </c>
      <c r="G62" s="22"/>
      <c r="H62" s="22"/>
      <c r="I62" s="22"/>
      <c r="J62" s="5" t="s">
        <v>22</v>
      </c>
      <c r="K62" s="7">
        <v>7059.5754</v>
      </c>
      <c r="L62" s="7">
        <f>'[2]приложение 2'!$O$45</f>
        <v>3590.39895</v>
      </c>
      <c r="M62" s="7">
        <f>K62+L62</f>
        <v>10649.97435</v>
      </c>
    </row>
    <row r="63" spans="1:13" s="1" customFormat="1" ht="24" customHeight="1">
      <c r="A63" s="26" t="s">
        <v>13</v>
      </c>
      <c r="B63" s="26"/>
      <c r="C63" s="26"/>
      <c r="D63" s="26"/>
      <c r="E63" s="26"/>
      <c r="F63" s="22" t="s">
        <v>85</v>
      </c>
      <c r="G63" s="22"/>
      <c r="H63" s="22"/>
      <c r="I63" s="22"/>
      <c r="J63" s="5" t="s">
        <v>12</v>
      </c>
      <c r="K63" s="7">
        <v>4250.10273</v>
      </c>
      <c r="L63" s="7">
        <f>'[3]приложение 7'!$K$36</f>
        <v>-520.5278000000001</v>
      </c>
      <c r="M63" s="7">
        <f>K63+L63</f>
        <v>3729.5749299999998</v>
      </c>
    </row>
    <row r="64" spans="1:13" s="1" customFormat="1" ht="13.5" customHeight="1">
      <c r="A64" s="26" t="s">
        <v>25</v>
      </c>
      <c r="B64" s="26"/>
      <c r="C64" s="26"/>
      <c r="D64" s="26"/>
      <c r="E64" s="26"/>
      <c r="F64" s="22" t="s">
        <v>85</v>
      </c>
      <c r="G64" s="22"/>
      <c r="H64" s="22"/>
      <c r="I64" s="22"/>
      <c r="J64" s="5" t="s">
        <v>24</v>
      </c>
      <c r="K64" s="7">
        <v>15</v>
      </c>
      <c r="L64" s="7">
        <f>'[1]приложение 7'!$K$36</f>
        <v>18</v>
      </c>
      <c r="M64" s="7">
        <f>K64+L64</f>
        <v>33</v>
      </c>
    </row>
    <row r="65" spans="1:13" s="1" customFormat="1" ht="13.5" customHeight="1">
      <c r="A65" s="26" t="s">
        <v>11</v>
      </c>
      <c r="B65" s="26"/>
      <c r="C65" s="26"/>
      <c r="D65" s="26"/>
      <c r="E65" s="26"/>
      <c r="F65" s="22" t="s">
        <v>85</v>
      </c>
      <c r="G65" s="22"/>
      <c r="H65" s="22"/>
      <c r="I65" s="22"/>
      <c r="J65" s="5" t="s">
        <v>10</v>
      </c>
      <c r="K65" s="7">
        <v>21</v>
      </c>
      <c r="L65" s="7">
        <v>0</v>
      </c>
      <c r="M65" s="7">
        <f>K65+L65</f>
        <v>21</v>
      </c>
    </row>
    <row r="66" spans="1:13" s="1" customFormat="1" ht="24" customHeight="1">
      <c r="A66" s="26" t="s">
        <v>75</v>
      </c>
      <c r="B66" s="26"/>
      <c r="C66" s="26"/>
      <c r="D66" s="26"/>
      <c r="E66" s="26"/>
      <c r="F66" s="22" t="s">
        <v>86</v>
      </c>
      <c r="G66" s="22"/>
      <c r="H66" s="22"/>
      <c r="I66" s="22"/>
      <c r="J66" s="5" t="s">
        <v>0</v>
      </c>
      <c r="K66" s="7">
        <f>SUM(K67+K69)</f>
        <v>21224.97212</v>
      </c>
      <c r="L66" s="7">
        <f>SUM(L67+L69)</f>
        <v>360</v>
      </c>
      <c r="M66" s="7">
        <f>SUM(M67+M69)</f>
        <v>21584.97212</v>
      </c>
    </row>
    <row r="67" spans="1:13" s="1" customFormat="1" ht="15.75" customHeight="1">
      <c r="A67" s="26" t="s">
        <v>40</v>
      </c>
      <c r="B67" s="26"/>
      <c r="C67" s="26"/>
      <c r="D67" s="26"/>
      <c r="E67" s="26"/>
      <c r="F67" s="22" t="s">
        <v>87</v>
      </c>
      <c r="G67" s="22"/>
      <c r="H67" s="22"/>
      <c r="I67" s="22"/>
      <c r="J67" s="5" t="s">
        <v>0</v>
      </c>
      <c r="K67" s="7">
        <f>SUM(K68)</f>
        <v>21213.40212</v>
      </c>
      <c r="L67" s="7">
        <f>SUM(L68)</f>
        <v>360</v>
      </c>
      <c r="M67" s="7">
        <f>SUM(M68)</f>
        <v>21573.40212</v>
      </c>
    </row>
    <row r="68" spans="1:13" s="1" customFormat="1" ht="13.5" customHeight="1">
      <c r="A68" s="26" t="s">
        <v>42</v>
      </c>
      <c r="B68" s="26"/>
      <c r="C68" s="26"/>
      <c r="D68" s="26"/>
      <c r="E68" s="26"/>
      <c r="F68" s="22" t="s">
        <v>87</v>
      </c>
      <c r="G68" s="22"/>
      <c r="H68" s="22"/>
      <c r="I68" s="22"/>
      <c r="J68" s="5" t="s">
        <v>41</v>
      </c>
      <c r="K68" s="7">
        <v>21213.40212</v>
      </c>
      <c r="L68" s="7">
        <f>'[3]приложение 7'!$K$41</f>
        <v>360</v>
      </c>
      <c r="M68" s="7">
        <f>K68+L68</f>
        <v>21573.40212</v>
      </c>
    </row>
    <row r="69" spans="1:13" s="1" customFormat="1" ht="26.25" customHeight="1">
      <c r="A69" s="26" t="s">
        <v>103</v>
      </c>
      <c r="B69" s="26"/>
      <c r="C69" s="26"/>
      <c r="D69" s="26"/>
      <c r="E69" s="26"/>
      <c r="F69" s="22" t="s">
        <v>117</v>
      </c>
      <c r="G69" s="22"/>
      <c r="H69" s="22"/>
      <c r="I69" s="22"/>
      <c r="J69" s="5" t="s">
        <v>0</v>
      </c>
      <c r="K69" s="7">
        <f>SUM(K70)</f>
        <v>11.57</v>
      </c>
      <c r="L69" s="7">
        <f>SUM(L70)</f>
        <v>0</v>
      </c>
      <c r="M69" s="7">
        <f>SUM(M70)</f>
        <v>11.57</v>
      </c>
    </row>
    <row r="70" spans="1:13" s="1" customFormat="1" ht="13.5" customHeight="1">
      <c r="A70" s="26" t="s">
        <v>42</v>
      </c>
      <c r="B70" s="26"/>
      <c r="C70" s="26"/>
      <c r="D70" s="26"/>
      <c r="E70" s="26"/>
      <c r="F70" s="22" t="s">
        <v>117</v>
      </c>
      <c r="G70" s="22"/>
      <c r="H70" s="22"/>
      <c r="I70" s="22"/>
      <c r="J70" s="5" t="s">
        <v>41</v>
      </c>
      <c r="K70" s="7">
        <v>11.57</v>
      </c>
      <c r="L70" s="7">
        <v>0</v>
      </c>
      <c r="M70" s="7">
        <v>11.57</v>
      </c>
    </row>
    <row r="71" spans="1:13" s="1" customFormat="1" ht="24" customHeight="1">
      <c r="A71" s="26" t="s">
        <v>74</v>
      </c>
      <c r="B71" s="26"/>
      <c r="C71" s="26"/>
      <c r="D71" s="26"/>
      <c r="E71" s="26"/>
      <c r="F71" s="22" t="s">
        <v>88</v>
      </c>
      <c r="G71" s="22"/>
      <c r="H71" s="22"/>
      <c r="I71" s="22"/>
      <c r="J71" s="5" t="s">
        <v>0</v>
      </c>
      <c r="K71" s="7">
        <f aca="true" t="shared" si="3" ref="K71:M72">K72</f>
        <v>50</v>
      </c>
      <c r="L71" s="7">
        <f t="shared" si="3"/>
        <v>0</v>
      </c>
      <c r="M71" s="7">
        <f t="shared" si="3"/>
        <v>50</v>
      </c>
    </row>
    <row r="72" spans="1:13" s="1" customFormat="1" ht="24" customHeight="1">
      <c r="A72" s="26" t="s">
        <v>9</v>
      </c>
      <c r="B72" s="26"/>
      <c r="C72" s="26"/>
      <c r="D72" s="26"/>
      <c r="E72" s="26"/>
      <c r="F72" s="22" t="s">
        <v>89</v>
      </c>
      <c r="G72" s="22"/>
      <c r="H72" s="22"/>
      <c r="I72" s="22"/>
      <c r="J72" s="5" t="s">
        <v>0</v>
      </c>
      <c r="K72" s="7">
        <f t="shared" si="3"/>
        <v>50</v>
      </c>
      <c r="L72" s="7">
        <f t="shared" si="3"/>
        <v>0</v>
      </c>
      <c r="M72" s="7">
        <f t="shared" si="3"/>
        <v>50</v>
      </c>
    </row>
    <row r="73" spans="1:13" s="1" customFormat="1" ht="24" customHeight="1">
      <c r="A73" s="26" t="s">
        <v>13</v>
      </c>
      <c r="B73" s="26"/>
      <c r="C73" s="26"/>
      <c r="D73" s="26"/>
      <c r="E73" s="26"/>
      <c r="F73" s="22" t="s">
        <v>89</v>
      </c>
      <c r="G73" s="22"/>
      <c r="H73" s="22"/>
      <c r="I73" s="22"/>
      <c r="J73" s="5">
        <v>240</v>
      </c>
      <c r="K73" s="7">
        <v>50</v>
      </c>
      <c r="L73" s="7">
        <v>0</v>
      </c>
      <c r="M73" s="7">
        <v>50</v>
      </c>
    </row>
    <row r="74" spans="1:13" s="1" customFormat="1" ht="24" customHeight="1">
      <c r="A74" s="27" t="s">
        <v>64</v>
      </c>
      <c r="B74" s="27"/>
      <c r="C74" s="27"/>
      <c r="D74" s="27"/>
      <c r="E74" s="27"/>
      <c r="F74" s="25" t="s">
        <v>67</v>
      </c>
      <c r="G74" s="25"/>
      <c r="H74" s="25"/>
      <c r="I74" s="25"/>
      <c r="J74" s="4" t="s">
        <v>0</v>
      </c>
      <c r="K74" s="6">
        <f aca="true" t="shared" si="4" ref="K74:M76">K75</f>
        <v>200</v>
      </c>
      <c r="L74" s="6">
        <f t="shared" si="4"/>
        <v>-79.97792</v>
      </c>
      <c r="M74" s="6">
        <f t="shared" si="4"/>
        <v>120.02208</v>
      </c>
    </row>
    <row r="75" spans="1:13" s="1" customFormat="1" ht="13.5" customHeight="1">
      <c r="A75" s="39" t="s">
        <v>65</v>
      </c>
      <c r="B75" s="26"/>
      <c r="C75" s="26"/>
      <c r="D75" s="26"/>
      <c r="E75" s="26"/>
      <c r="F75" s="22" t="s">
        <v>78</v>
      </c>
      <c r="G75" s="22"/>
      <c r="H75" s="22"/>
      <c r="I75" s="22"/>
      <c r="J75" s="5" t="s">
        <v>0</v>
      </c>
      <c r="K75" s="7">
        <f t="shared" si="4"/>
        <v>200</v>
      </c>
      <c r="L75" s="7">
        <f t="shared" si="4"/>
        <v>-79.97792</v>
      </c>
      <c r="M75" s="7">
        <f t="shared" si="4"/>
        <v>120.02208</v>
      </c>
    </row>
    <row r="76" spans="1:13" s="1" customFormat="1" ht="13.5" customHeight="1">
      <c r="A76" s="26" t="s">
        <v>20</v>
      </c>
      <c r="B76" s="26"/>
      <c r="C76" s="26"/>
      <c r="D76" s="26"/>
      <c r="E76" s="26"/>
      <c r="F76" s="22" t="s">
        <v>39</v>
      </c>
      <c r="G76" s="22"/>
      <c r="H76" s="22"/>
      <c r="I76" s="22"/>
      <c r="J76" s="5" t="s">
        <v>0</v>
      </c>
      <c r="K76" s="7">
        <f t="shared" si="4"/>
        <v>200</v>
      </c>
      <c r="L76" s="7">
        <f t="shared" si="4"/>
        <v>-79.97792</v>
      </c>
      <c r="M76" s="7">
        <f t="shared" si="4"/>
        <v>120.02208</v>
      </c>
    </row>
    <row r="77" spans="1:13" s="1" customFormat="1" ht="24" customHeight="1">
      <c r="A77" s="26" t="s">
        <v>13</v>
      </c>
      <c r="B77" s="26"/>
      <c r="C77" s="26"/>
      <c r="D77" s="26"/>
      <c r="E77" s="26"/>
      <c r="F77" s="22" t="s">
        <v>39</v>
      </c>
      <c r="G77" s="22"/>
      <c r="H77" s="22"/>
      <c r="I77" s="22"/>
      <c r="J77" s="5" t="s">
        <v>12</v>
      </c>
      <c r="K77" s="7">
        <v>200</v>
      </c>
      <c r="L77" s="7">
        <f>'[1]приложение 7'!$K$42</f>
        <v>-79.97792</v>
      </c>
      <c r="M77" s="7">
        <f>K77+L77</f>
        <v>120.02208</v>
      </c>
    </row>
    <row r="78" spans="1:13" s="1" customFormat="1" ht="22.5" customHeight="1">
      <c r="A78" s="27" t="s">
        <v>63</v>
      </c>
      <c r="B78" s="27"/>
      <c r="C78" s="27"/>
      <c r="D78" s="27"/>
      <c r="E78" s="27"/>
      <c r="F78" s="25" t="s">
        <v>66</v>
      </c>
      <c r="G78" s="25"/>
      <c r="H78" s="25"/>
      <c r="I78" s="25"/>
      <c r="J78" s="4" t="s">
        <v>0</v>
      </c>
      <c r="K78" s="6">
        <f aca="true" t="shared" si="5" ref="K78:M79">K79</f>
        <v>1032.25</v>
      </c>
      <c r="L78" s="6">
        <f t="shared" si="5"/>
        <v>-205.25</v>
      </c>
      <c r="M78" s="6">
        <f t="shared" si="5"/>
        <v>827</v>
      </c>
    </row>
    <row r="79" spans="1:13" s="1" customFormat="1" ht="23.25" customHeight="1">
      <c r="A79" s="26" t="s">
        <v>76</v>
      </c>
      <c r="B79" s="26"/>
      <c r="C79" s="26"/>
      <c r="D79" s="26"/>
      <c r="E79" s="26"/>
      <c r="F79" s="22" t="s">
        <v>80</v>
      </c>
      <c r="G79" s="22"/>
      <c r="H79" s="22"/>
      <c r="I79" s="22"/>
      <c r="J79" s="5" t="s">
        <v>0</v>
      </c>
      <c r="K79" s="7">
        <f t="shared" si="5"/>
        <v>1032.25</v>
      </c>
      <c r="L79" s="7">
        <f t="shared" si="5"/>
        <v>-205.25</v>
      </c>
      <c r="M79" s="7">
        <f t="shared" si="5"/>
        <v>827</v>
      </c>
    </row>
    <row r="80" spans="1:13" s="1" customFormat="1" ht="13.5" customHeight="1">
      <c r="A80" s="26" t="s">
        <v>20</v>
      </c>
      <c r="B80" s="26"/>
      <c r="C80" s="26"/>
      <c r="D80" s="26"/>
      <c r="E80" s="26"/>
      <c r="F80" s="22" t="s">
        <v>19</v>
      </c>
      <c r="G80" s="22"/>
      <c r="H80" s="22"/>
      <c r="I80" s="22"/>
      <c r="J80" s="5" t="s">
        <v>0</v>
      </c>
      <c r="K80" s="7">
        <f>K81+K82</f>
        <v>1032.25</v>
      </c>
      <c r="L80" s="7">
        <f>L81+L82</f>
        <v>-205.25</v>
      </c>
      <c r="M80" s="7">
        <f>M81+M82</f>
        <v>827</v>
      </c>
    </row>
    <row r="81" spans="1:13" s="1" customFormat="1" ht="24" customHeight="1">
      <c r="A81" s="26" t="s">
        <v>13</v>
      </c>
      <c r="B81" s="26"/>
      <c r="C81" s="26"/>
      <c r="D81" s="26"/>
      <c r="E81" s="26"/>
      <c r="F81" s="22" t="s">
        <v>19</v>
      </c>
      <c r="G81" s="22"/>
      <c r="H81" s="22"/>
      <c r="I81" s="22"/>
      <c r="J81" s="5" t="s">
        <v>12</v>
      </c>
      <c r="K81" s="7">
        <v>759.25</v>
      </c>
      <c r="L81" s="7">
        <f>'[1]приложение 7'!$K$43</f>
        <v>-205.25</v>
      </c>
      <c r="M81" s="7">
        <f>SUM(K81:L81)</f>
        <v>554</v>
      </c>
    </row>
    <row r="82" spans="1:13" s="1" customFormat="1" ht="13.5" customHeight="1">
      <c r="A82" s="26" t="s">
        <v>11</v>
      </c>
      <c r="B82" s="26"/>
      <c r="C82" s="26"/>
      <c r="D82" s="26"/>
      <c r="E82" s="26"/>
      <c r="F82" s="22" t="s">
        <v>19</v>
      </c>
      <c r="G82" s="22"/>
      <c r="H82" s="22"/>
      <c r="I82" s="22"/>
      <c r="J82" s="5" t="s">
        <v>10</v>
      </c>
      <c r="K82" s="7">
        <v>273</v>
      </c>
      <c r="L82" s="7">
        <v>0</v>
      </c>
      <c r="M82" s="7">
        <v>273</v>
      </c>
    </row>
    <row r="83" spans="1:13" s="1" customFormat="1" ht="32.25" customHeight="1">
      <c r="A83" s="27" t="s">
        <v>69</v>
      </c>
      <c r="B83" s="27"/>
      <c r="C83" s="27"/>
      <c r="D83" s="27"/>
      <c r="E83" s="27"/>
      <c r="F83" s="25" t="s">
        <v>71</v>
      </c>
      <c r="G83" s="25"/>
      <c r="H83" s="25"/>
      <c r="I83" s="25"/>
      <c r="J83" s="4" t="s">
        <v>0</v>
      </c>
      <c r="K83" s="6">
        <f>SUM(K84+K87)</f>
        <v>208.1</v>
      </c>
      <c r="L83" s="6">
        <f>SUM(L84+L87)</f>
        <v>-80</v>
      </c>
      <c r="M83" s="6">
        <f>SUM(M84+M87)</f>
        <v>128.1</v>
      </c>
    </row>
    <row r="84" spans="1:13" s="1" customFormat="1" ht="13.5" customHeight="1">
      <c r="A84" s="26" t="s">
        <v>70</v>
      </c>
      <c r="B84" s="26"/>
      <c r="C84" s="26"/>
      <c r="D84" s="26"/>
      <c r="E84" s="26"/>
      <c r="F84" s="22" t="s">
        <v>77</v>
      </c>
      <c r="G84" s="22"/>
      <c r="H84" s="22"/>
      <c r="I84" s="22"/>
      <c r="J84" s="5" t="s">
        <v>0</v>
      </c>
      <c r="K84" s="7">
        <f aca="true" t="shared" si="6" ref="K84:M85">K85</f>
        <v>128.1</v>
      </c>
      <c r="L84" s="7">
        <f t="shared" si="6"/>
        <v>0</v>
      </c>
      <c r="M84" s="7">
        <f t="shared" si="6"/>
        <v>128.1</v>
      </c>
    </row>
    <row r="85" spans="1:13" s="1" customFormat="1" ht="13.5" customHeight="1">
      <c r="A85" s="26" t="s">
        <v>29</v>
      </c>
      <c r="B85" s="26"/>
      <c r="C85" s="26"/>
      <c r="D85" s="26"/>
      <c r="E85" s="26"/>
      <c r="F85" s="22" t="s">
        <v>28</v>
      </c>
      <c r="G85" s="22"/>
      <c r="H85" s="22"/>
      <c r="I85" s="22"/>
      <c r="J85" s="5" t="s">
        <v>0</v>
      </c>
      <c r="K85" s="7">
        <f t="shared" si="6"/>
        <v>128.1</v>
      </c>
      <c r="L85" s="7">
        <f t="shared" si="6"/>
        <v>0</v>
      </c>
      <c r="M85" s="7">
        <f t="shared" si="6"/>
        <v>128.1</v>
      </c>
    </row>
    <row r="86" spans="1:13" s="1" customFormat="1" ht="24" customHeight="1">
      <c r="A86" s="26" t="s">
        <v>13</v>
      </c>
      <c r="B86" s="26"/>
      <c r="C86" s="26"/>
      <c r="D86" s="26"/>
      <c r="E86" s="26"/>
      <c r="F86" s="22" t="s">
        <v>28</v>
      </c>
      <c r="G86" s="22"/>
      <c r="H86" s="22"/>
      <c r="I86" s="22"/>
      <c r="J86" s="5" t="s">
        <v>12</v>
      </c>
      <c r="K86" s="7">
        <v>128.1</v>
      </c>
      <c r="L86" s="7">
        <f>'[3]приложение 7'!$K$47</f>
        <v>0</v>
      </c>
      <c r="M86" s="7">
        <f>SUM(K86:L86)</f>
        <v>128.1</v>
      </c>
    </row>
    <row r="87" spans="1:13" s="1" customFormat="1" ht="41.25" customHeight="1">
      <c r="A87" s="26" t="s">
        <v>113</v>
      </c>
      <c r="B87" s="26"/>
      <c r="C87" s="26"/>
      <c r="D87" s="26"/>
      <c r="E87" s="26"/>
      <c r="F87" s="22" t="s">
        <v>114</v>
      </c>
      <c r="G87" s="22"/>
      <c r="H87" s="22"/>
      <c r="I87" s="22"/>
      <c r="J87" s="5" t="s">
        <v>0</v>
      </c>
      <c r="K87" s="7">
        <f aca="true" t="shared" si="7" ref="K87:M88">K88</f>
        <v>80</v>
      </c>
      <c r="L87" s="7">
        <f t="shared" si="7"/>
        <v>-80</v>
      </c>
      <c r="M87" s="7">
        <f t="shared" si="7"/>
        <v>0</v>
      </c>
    </row>
    <row r="88" spans="1:13" s="1" customFormat="1" ht="16.5" customHeight="1">
      <c r="A88" s="26" t="s">
        <v>29</v>
      </c>
      <c r="B88" s="26"/>
      <c r="C88" s="26"/>
      <c r="D88" s="26"/>
      <c r="E88" s="26"/>
      <c r="F88" s="22" t="s">
        <v>115</v>
      </c>
      <c r="G88" s="22"/>
      <c r="H88" s="22"/>
      <c r="I88" s="22"/>
      <c r="J88" s="5" t="s">
        <v>0</v>
      </c>
      <c r="K88" s="7">
        <f t="shared" si="7"/>
        <v>80</v>
      </c>
      <c r="L88" s="7">
        <f t="shared" si="7"/>
        <v>-80</v>
      </c>
      <c r="M88" s="7">
        <f t="shared" si="7"/>
        <v>0</v>
      </c>
    </row>
    <row r="89" spans="1:13" s="1" customFormat="1" ht="24" customHeight="1">
      <c r="A89" s="26" t="s">
        <v>13</v>
      </c>
      <c r="B89" s="26"/>
      <c r="C89" s="26"/>
      <c r="D89" s="26"/>
      <c r="E89" s="26"/>
      <c r="F89" s="22" t="s">
        <v>115</v>
      </c>
      <c r="G89" s="22"/>
      <c r="H89" s="22"/>
      <c r="I89" s="22"/>
      <c r="J89" s="5" t="s">
        <v>12</v>
      </c>
      <c r="K89" s="7">
        <v>80</v>
      </c>
      <c r="L89" s="7">
        <f>'[1]приложение 7'!$K$47</f>
        <v>-80</v>
      </c>
      <c r="M89" s="7">
        <f>SUM(K89:L89)</f>
        <v>0</v>
      </c>
    </row>
    <row r="90" spans="1:13" s="1" customFormat="1" ht="13.5" customHeight="1">
      <c r="A90" s="27" t="s">
        <v>47</v>
      </c>
      <c r="B90" s="27"/>
      <c r="C90" s="27"/>
      <c r="D90" s="27"/>
      <c r="E90" s="27"/>
      <c r="F90" s="25" t="s">
        <v>0</v>
      </c>
      <c r="G90" s="25"/>
      <c r="H90" s="25"/>
      <c r="I90" s="25"/>
      <c r="J90" s="4" t="s">
        <v>0</v>
      </c>
      <c r="K90" s="6">
        <f>K91+K94+K97+K100+K103</f>
        <v>2180.4327</v>
      </c>
      <c r="L90" s="6">
        <f>L91+L94+L97+L100+L103</f>
        <v>401.34143</v>
      </c>
      <c r="M90" s="6">
        <f>M91+M94+M97+M100+M103</f>
        <v>2581.7741300000002</v>
      </c>
    </row>
    <row r="91" spans="1:13" s="1" customFormat="1" ht="15" customHeight="1">
      <c r="A91" s="23" t="s">
        <v>127</v>
      </c>
      <c r="B91" s="23"/>
      <c r="C91" s="23"/>
      <c r="D91" s="23"/>
      <c r="E91" s="23"/>
      <c r="F91" s="24" t="s">
        <v>79</v>
      </c>
      <c r="G91" s="25"/>
      <c r="H91" s="25"/>
      <c r="I91" s="25"/>
      <c r="J91" s="4" t="s">
        <v>0</v>
      </c>
      <c r="K91" s="6">
        <f aca="true" t="shared" si="8" ref="K91:M92">K92</f>
        <v>0</v>
      </c>
      <c r="L91" s="6">
        <f t="shared" si="8"/>
        <v>4.5</v>
      </c>
      <c r="M91" s="6">
        <f t="shared" si="8"/>
        <v>4.5</v>
      </c>
    </row>
    <row r="92" spans="1:13" s="1" customFormat="1" ht="15" customHeight="1">
      <c r="A92" s="26" t="s">
        <v>129</v>
      </c>
      <c r="B92" s="26"/>
      <c r="C92" s="26"/>
      <c r="D92" s="26"/>
      <c r="E92" s="26"/>
      <c r="F92" s="22" t="s">
        <v>130</v>
      </c>
      <c r="G92" s="22"/>
      <c r="H92" s="22"/>
      <c r="I92" s="22"/>
      <c r="J92" s="5" t="s">
        <v>0</v>
      </c>
      <c r="K92" s="7">
        <f t="shared" si="8"/>
        <v>0</v>
      </c>
      <c r="L92" s="7">
        <f t="shared" si="8"/>
        <v>4.5</v>
      </c>
      <c r="M92" s="7">
        <f t="shared" si="8"/>
        <v>4.5</v>
      </c>
    </row>
    <row r="93" spans="1:13" s="1" customFormat="1" ht="14.25" customHeight="1">
      <c r="A93" s="26" t="s">
        <v>128</v>
      </c>
      <c r="B93" s="26"/>
      <c r="C93" s="26"/>
      <c r="D93" s="26"/>
      <c r="E93" s="26"/>
      <c r="F93" s="22" t="s">
        <v>130</v>
      </c>
      <c r="G93" s="22"/>
      <c r="H93" s="22"/>
      <c r="I93" s="22"/>
      <c r="J93" s="5">
        <v>830</v>
      </c>
      <c r="K93" s="7">
        <v>0</v>
      </c>
      <c r="L93" s="7">
        <f>'[2]приложение 2'!$O$55</f>
        <v>4.5</v>
      </c>
      <c r="M93" s="7">
        <f>K93+L93</f>
        <v>4.5</v>
      </c>
    </row>
    <row r="94" spans="1:13" s="1" customFormat="1" ht="25.5" customHeight="1">
      <c r="A94" s="23" t="s">
        <v>121</v>
      </c>
      <c r="B94" s="27"/>
      <c r="C94" s="27"/>
      <c r="D94" s="27"/>
      <c r="E94" s="27"/>
      <c r="F94" s="24" t="s">
        <v>79</v>
      </c>
      <c r="G94" s="25"/>
      <c r="H94" s="25"/>
      <c r="I94" s="25"/>
      <c r="J94" s="4" t="s">
        <v>0</v>
      </c>
      <c r="K94" s="6">
        <f aca="true" t="shared" si="9" ref="K94:M95">K95</f>
        <v>15</v>
      </c>
      <c r="L94" s="6">
        <f t="shared" si="9"/>
        <v>0</v>
      </c>
      <c r="M94" s="6">
        <f t="shared" si="9"/>
        <v>15</v>
      </c>
    </row>
    <row r="95" spans="1:13" s="1" customFormat="1" ht="24.75" customHeight="1">
      <c r="A95" s="26" t="s">
        <v>119</v>
      </c>
      <c r="B95" s="26"/>
      <c r="C95" s="26"/>
      <c r="D95" s="26"/>
      <c r="E95" s="26"/>
      <c r="F95" s="22" t="s">
        <v>118</v>
      </c>
      <c r="G95" s="22"/>
      <c r="H95" s="22"/>
      <c r="I95" s="22"/>
      <c r="J95" s="5" t="s">
        <v>0</v>
      </c>
      <c r="K95" s="7">
        <f t="shared" si="9"/>
        <v>15</v>
      </c>
      <c r="L95" s="7">
        <f t="shared" si="9"/>
        <v>0</v>
      </c>
      <c r="M95" s="7">
        <f t="shared" si="9"/>
        <v>15</v>
      </c>
    </row>
    <row r="96" spans="1:13" s="1" customFormat="1" ht="14.25" customHeight="1">
      <c r="A96" s="26" t="s">
        <v>120</v>
      </c>
      <c r="B96" s="26"/>
      <c r="C96" s="26"/>
      <c r="D96" s="26"/>
      <c r="E96" s="26"/>
      <c r="F96" s="22" t="s">
        <v>118</v>
      </c>
      <c r="G96" s="22"/>
      <c r="H96" s="22"/>
      <c r="I96" s="22"/>
      <c r="J96" s="5">
        <v>320</v>
      </c>
      <c r="K96" s="7">
        <v>15</v>
      </c>
      <c r="L96" s="7">
        <v>0</v>
      </c>
      <c r="M96" s="7">
        <f>K96+L96</f>
        <v>15</v>
      </c>
    </row>
    <row r="97" spans="1:13" s="1" customFormat="1" ht="13.5" customHeight="1">
      <c r="A97" s="27" t="s">
        <v>14</v>
      </c>
      <c r="B97" s="27"/>
      <c r="C97" s="27"/>
      <c r="D97" s="27"/>
      <c r="E97" s="27"/>
      <c r="F97" s="24" t="s">
        <v>79</v>
      </c>
      <c r="G97" s="25"/>
      <c r="H97" s="25"/>
      <c r="I97" s="25"/>
      <c r="J97" s="4" t="s">
        <v>0</v>
      </c>
      <c r="K97" s="6">
        <f aca="true" t="shared" si="10" ref="K97:M98">K98</f>
        <v>35</v>
      </c>
      <c r="L97" s="6">
        <f t="shared" si="10"/>
        <v>0</v>
      </c>
      <c r="M97" s="6">
        <f t="shared" si="10"/>
        <v>35</v>
      </c>
    </row>
    <row r="98" spans="1:13" s="1" customFormat="1" ht="13.5" customHeight="1">
      <c r="A98" s="26" t="s">
        <v>16</v>
      </c>
      <c r="B98" s="26"/>
      <c r="C98" s="26"/>
      <c r="D98" s="26"/>
      <c r="E98" s="26"/>
      <c r="F98" s="22" t="s">
        <v>15</v>
      </c>
      <c r="G98" s="22"/>
      <c r="H98" s="22"/>
      <c r="I98" s="22"/>
      <c r="J98" s="5" t="s">
        <v>0</v>
      </c>
      <c r="K98" s="7">
        <f t="shared" si="10"/>
        <v>35</v>
      </c>
      <c r="L98" s="7">
        <f t="shared" si="10"/>
        <v>0</v>
      </c>
      <c r="M98" s="7">
        <f t="shared" si="10"/>
        <v>35</v>
      </c>
    </row>
    <row r="99" spans="1:13" s="1" customFormat="1" ht="13.5" customHeight="1">
      <c r="A99" s="26" t="s">
        <v>18</v>
      </c>
      <c r="B99" s="26"/>
      <c r="C99" s="26"/>
      <c r="D99" s="26"/>
      <c r="E99" s="26"/>
      <c r="F99" s="22" t="s">
        <v>15</v>
      </c>
      <c r="G99" s="22"/>
      <c r="H99" s="22"/>
      <c r="I99" s="22"/>
      <c r="J99" s="5" t="s">
        <v>17</v>
      </c>
      <c r="K99" s="7">
        <v>35</v>
      </c>
      <c r="L99" s="7">
        <v>0</v>
      </c>
      <c r="M99" s="7">
        <f>K99+L99</f>
        <v>35</v>
      </c>
    </row>
    <row r="100" spans="1:13" s="1" customFormat="1" ht="13.5" customHeight="1">
      <c r="A100" s="27" t="s">
        <v>26</v>
      </c>
      <c r="B100" s="27"/>
      <c r="C100" s="27"/>
      <c r="D100" s="27"/>
      <c r="E100" s="27"/>
      <c r="F100" s="24" t="s">
        <v>79</v>
      </c>
      <c r="G100" s="25"/>
      <c r="H100" s="25"/>
      <c r="I100" s="25"/>
      <c r="J100" s="4" t="s">
        <v>0</v>
      </c>
      <c r="K100" s="6">
        <f aca="true" t="shared" si="11" ref="K100:M101">K101</f>
        <v>246.9</v>
      </c>
      <c r="L100" s="6">
        <f t="shared" si="11"/>
        <v>0</v>
      </c>
      <c r="M100" s="6">
        <f t="shared" si="11"/>
        <v>246.9</v>
      </c>
    </row>
    <row r="101" spans="1:13" s="1" customFormat="1" ht="33" customHeight="1">
      <c r="A101" s="26" t="s">
        <v>116</v>
      </c>
      <c r="B101" s="26"/>
      <c r="C101" s="26"/>
      <c r="D101" s="26"/>
      <c r="E101" s="26"/>
      <c r="F101" s="22" t="s">
        <v>27</v>
      </c>
      <c r="G101" s="22"/>
      <c r="H101" s="22"/>
      <c r="I101" s="22"/>
      <c r="J101" s="5" t="s">
        <v>0</v>
      </c>
      <c r="K101" s="7">
        <f t="shared" si="11"/>
        <v>246.9</v>
      </c>
      <c r="L101" s="7">
        <f t="shared" si="11"/>
        <v>0</v>
      </c>
      <c r="M101" s="7">
        <f t="shared" si="11"/>
        <v>246.9</v>
      </c>
    </row>
    <row r="102" spans="1:13" s="1" customFormat="1" ht="15.75" customHeight="1">
      <c r="A102" s="26" t="s">
        <v>8</v>
      </c>
      <c r="B102" s="26"/>
      <c r="C102" s="26"/>
      <c r="D102" s="26"/>
      <c r="E102" s="26"/>
      <c r="F102" s="22" t="s">
        <v>27</v>
      </c>
      <c r="G102" s="22"/>
      <c r="H102" s="22"/>
      <c r="I102" s="22"/>
      <c r="J102" s="5" t="s">
        <v>7</v>
      </c>
      <c r="K102" s="7">
        <v>246.9</v>
      </c>
      <c r="L102" s="7">
        <v>0</v>
      </c>
      <c r="M102" s="7">
        <v>246.9</v>
      </c>
    </row>
    <row r="103" spans="1:13" s="1" customFormat="1" ht="24" customHeight="1">
      <c r="A103" s="27" t="s">
        <v>4</v>
      </c>
      <c r="B103" s="27"/>
      <c r="C103" s="27"/>
      <c r="D103" s="27"/>
      <c r="E103" s="27"/>
      <c r="F103" s="24" t="s">
        <v>79</v>
      </c>
      <c r="G103" s="25"/>
      <c r="H103" s="25"/>
      <c r="I103" s="25"/>
      <c r="J103" s="4" t="s">
        <v>0</v>
      </c>
      <c r="K103" s="6">
        <f>K104+K106</f>
        <v>1883.5327</v>
      </c>
      <c r="L103" s="6">
        <f>L104+L106</f>
        <v>396.84143</v>
      </c>
      <c r="M103" s="6">
        <f>M104+M106</f>
        <v>2280.37413</v>
      </c>
    </row>
    <row r="104" spans="1:14" s="1" customFormat="1" ht="13.5" customHeight="1">
      <c r="A104" s="26" t="s">
        <v>6</v>
      </c>
      <c r="B104" s="26"/>
      <c r="C104" s="26"/>
      <c r="D104" s="26"/>
      <c r="E104" s="26"/>
      <c r="F104" s="22" t="s">
        <v>5</v>
      </c>
      <c r="G104" s="22"/>
      <c r="H104" s="22"/>
      <c r="I104" s="22"/>
      <c r="J104" s="5" t="s">
        <v>0</v>
      </c>
      <c r="K104" s="15">
        <f aca="true" t="shared" si="12" ref="K104:M106">K105</f>
        <v>1883.5327</v>
      </c>
      <c r="L104" s="15">
        <f t="shared" si="12"/>
        <v>380.8</v>
      </c>
      <c r="M104" s="15">
        <f t="shared" si="12"/>
        <v>2264.3327</v>
      </c>
      <c r="N104" s="13"/>
    </row>
    <row r="105" spans="1:14" s="1" customFormat="1" ht="15" customHeight="1">
      <c r="A105" s="26" t="s">
        <v>8</v>
      </c>
      <c r="B105" s="26"/>
      <c r="C105" s="26"/>
      <c r="D105" s="26"/>
      <c r="E105" s="26"/>
      <c r="F105" s="22" t="s">
        <v>5</v>
      </c>
      <c r="G105" s="22"/>
      <c r="H105" s="22"/>
      <c r="I105" s="22"/>
      <c r="J105" s="5" t="s">
        <v>7</v>
      </c>
      <c r="K105" s="15">
        <v>1883.5327</v>
      </c>
      <c r="L105" s="15">
        <f>'[2]приложение 2'!$O$13</f>
        <v>380.8</v>
      </c>
      <c r="M105" s="15">
        <f>SUM(K105:L105)</f>
        <v>2264.3327</v>
      </c>
      <c r="N105" s="13"/>
    </row>
    <row r="106" spans="1:14" s="1" customFormat="1" ht="13.5" customHeight="1">
      <c r="A106" s="26" t="s">
        <v>125</v>
      </c>
      <c r="B106" s="26"/>
      <c r="C106" s="26"/>
      <c r="D106" s="26"/>
      <c r="E106" s="26"/>
      <c r="F106" s="22" t="s">
        <v>126</v>
      </c>
      <c r="G106" s="22"/>
      <c r="H106" s="22"/>
      <c r="I106" s="22"/>
      <c r="J106" s="5" t="s">
        <v>0</v>
      </c>
      <c r="K106" s="15">
        <f t="shared" si="12"/>
        <v>0</v>
      </c>
      <c r="L106" s="15">
        <f t="shared" si="12"/>
        <v>16.04143</v>
      </c>
      <c r="M106" s="15">
        <f t="shared" si="12"/>
        <v>16.04143</v>
      </c>
      <c r="N106" s="13"/>
    </row>
    <row r="107" spans="1:14" s="1" customFormat="1" ht="15" customHeight="1">
      <c r="A107" s="26" t="s">
        <v>8</v>
      </c>
      <c r="B107" s="26"/>
      <c r="C107" s="26"/>
      <c r="D107" s="26"/>
      <c r="E107" s="26"/>
      <c r="F107" s="22" t="s">
        <v>126</v>
      </c>
      <c r="G107" s="22"/>
      <c r="H107" s="22"/>
      <c r="I107" s="22"/>
      <c r="J107" s="5" t="s">
        <v>7</v>
      </c>
      <c r="K107" s="15">
        <v>0</v>
      </c>
      <c r="L107" s="15">
        <f>'[2]приложение 2'!$O$15</f>
        <v>16.04143</v>
      </c>
      <c r="M107" s="15">
        <f>SUM(K107:L107)</f>
        <v>16.04143</v>
      </c>
      <c r="N107" s="13"/>
    </row>
    <row r="108" spans="1:14" s="1" customFormat="1" ht="15" customHeight="1">
      <c r="A108" s="32" t="s">
        <v>44</v>
      </c>
      <c r="B108" s="33"/>
      <c r="C108" s="33"/>
      <c r="D108" s="33"/>
      <c r="E108" s="33"/>
      <c r="F108" s="33"/>
      <c r="G108" s="33"/>
      <c r="H108" s="33"/>
      <c r="I108" s="33"/>
      <c r="J108" s="34"/>
      <c r="K108" s="16">
        <f>K90+K10</f>
        <v>59668.06679999999</v>
      </c>
      <c r="L108" s="16">
        <f>L90+L10</f>
        <v>2522.8567599999997</v>
      </c>
      <c r="M108" s="16">
        <f>M90+M10</f>
        <v>62190.923559999996</v>
      </c>
      <c r="N108" s="13"/>
    </row>
    <row r="109" spans="11:14" ht="12.75">
      <c r="K109" s="13"/>
      <c r="L109" s="17"/>
      <c r="M109" s="17"/>
      <c r="N109" s="17"/>
    </row>
    <row r="110" spans="11:14" ht="12.75">
      <c r="K110" s="13"/>
      <c r="L110" s="17"/>
      <c r="M110" s="17"/>
      <c r="N110" s="17"/>
    </row>
  </sheetData>
  <sheetProtection/>
  <mergeCells count="202">
    <mergeCell ref="A30:E30"/>
    <mergeCell ref="F30:I30"/>
    <mergeCell ref="A31:E31"/>
    <mergeCell ref="F31:I31"/>
    <mergeCell ref="F35:I35"/>
    <mergeCell ref="F54:I54"/>
    <mergeCell ref="A33:E33"/>
    <mergeCell ref="F46:I46"/>
    <mergeCell ref="A34:E34"/>
    <mergeCell ref="F34:I34"/>
    <mergeCell ref="A24:E24"/>
    <mergeCell ref="A70:E70"/>
    <mergeCell ref="F45:I45"/>
    <mergeCell ref="A32:E32"/>
    <mergeCell ref="F51:I51"/>
    <mergeCell ref="A52:E52"/>
    <mergeCell ref="F32:I32"/>
    <mergeCell ref="A56:E56"/>
    <mergeCell ref="F56:I56"/>
    <mergeCell ref="A57:E57"/>
    <mergeCell ref="F79:I79"/>
    <mergeCell ref="F86:I86"/>
    <mergeCell ref="F94:I94"/>
    <mergeCell ref="A78:E78"/>
    <mergeCell ref="F78:I78"/>
    <mergeCell ref="A80:E80"/>
    <mergeCell ref="F65:I65"/>
    <mergeCell ref="A81:E81"/>
    <mergeCell ref="A29:E29"/>
    <mergeCell ref="A16:E16"/>
    <mergeCell ref="A26:E26"/>
    <mergeCell ref="A27:E27"/>
    <mergeCell ref="A28:E28"/>
    <mergeCell ref="A46:E46"/>
    <mergeCell ref="A35:E35"/>
    <mergeCell ref="A69:E69"/>
    <mergeCell ref="A97:E97"/>
    <mergeCell ref="F80:I80"/>
    <mergeCell ref="A95:E95"/>
    <mergeCell ref="F95:I95"/>
    <mergeCell ref="A94:E94"/>
    <mergeCell ref="A72:E72"/>
    <mergeCell ref="A73:E73"/>
    <mergeCell ref="A79:E79"/>
    <mergeCell ref="A96:E96"/>
    <mergeCell ref="F96:I96"/>
    <mergeCell ref="A12:E12"/>
    <mergeCell ref="F14:I14"/>
    <mergeCell ref="A51:E51"/>
    <mergeCell ref="F52:I52"/>
    <mergeCell ref="F43:I43"/>
    <mergeCell ref="F44:I44"/>
    <mergeCell ref="F47:I47"/>
    <mergeCell ref="F29:I29"/>
    <mergeCell ref="A23:E23"/>
    <mergeCell ref="A40:E40"/>
    <mergeCell ref="A75:E75"/>
    <mergeCell ref="F74:I74"/>
    <mergeCell ref="F75:I75"/>
    <mergeCell ref="F73:I73"/>
    <mergeCell ref="F27:I27"/>
    <mergeCell ref="F42:I42"/>
    <mergeCell ref="F49:I49"/>
    <mergeCell ref="F40:I40"/>
    <mergeCell ref="F41:I41"/>
    <mergeCell ref="A39:E39"/>
    <mergeCell ref="A45:E45"/>
    <mergeCell ref="F48:I48"/>
    <mergeCell ref="F50:I50"/>
    <mergeCell ref="A48:E48"/>
    <mergeCell ref="F67:I67"/>
    <mergeCell ref="A15:E15"/>
    <mergeCell ref="F24:I24"/>
    <mergeCell ref="F25:I25"/>
    <mergeCell ref="F16:I16"/>
    <mergeCell ref="F28:I28"/>
    <mergeCell ref="F64:I64"/>
    <mergeCell ref="F68:I68"/>
    <mergeCell ref="F53:I53"/>
    <mergeCell ref="F55:I55"/>
    <mergeCell ref="A66:E66"/>
    <mergeCell ref="F66:I66"/>
    <mergeCell ref="F63:I63"/>
    <mergeCell ref="F57:I57"/>
    <mergeCell ref="A58:E58"/>
    <mergeCell ref="F58:I58"/>
    <mergeCell ref="F102:I102"/>
    <mergeCell ref="F83:I83"/>
    <mergeCell ref="F85:I85"/>
    <mergeCell ref="F100:I100"/>
    <mergeCell ref="F101:I101"/>
    <mergeCell ref="F76:I76"/>
    <mergeCell ref="F77:I77"/>
    <mergeCell ref="F82:I82"/>
    <mergeCell ref="F81:I81"/>
    <mergeCell ref="F90:I90"/>
    <mergeCell ref="F18:I18"/>
    <mergeCell ref="F15:I15"/>
    <mergeCell ref="A13:E13"/>
    <mergeCell ref="A14:E14"/>
    <mergeCell ref="F11:I11"/>
    <mergeCell ref="F33:I33"/>
    <mergeCell ref="F21:I21"/>
    <mergeCell ref="A25:E25"/>
    <mergeCell ref="F23:I23"/>
    <mergeCell ref="F26:I26"/>
    <mergeCell ref="F19:I19"/>
    <mergeCell ref="F20:I20"/>
    <mergeCell ref="F22:I22"/>
    <mergeCell ref="A20:E20"/>
    <mergeCell ref="A22:E22"/>
    <mergeCell ref="A21:E21"/>
    <mergeCell ref="A8:E8"/>
    <mergeCell ref="A9:E9"/>
    <mergeCell ref="F8:I8"/>
    <mergeCell ref="F9:I9"/>
    <mergeCell ref="F17:I17"/>
    <mergeCell ref="F13:I13"/>
    <mergeCell ref="F12:I12"/>
    <mergeCell ref="A11:E11"/>
    <mergeCell ref="A10:E10"/>
    <mergeCell ref="F10:I10"/>
    <mergeCell ref="A85:E85"/>
    <mergeCell ref="A86:E86"/>
    <mergeCell ref="A84:E84"/>
    <mergeCell ref="A68:E68"/>
    <mergeCell ref="A71:E71"/>
    <mergeCell ref="F71:I71"/>
    <mergeCell ref="F72:I72"/>
    <mergeCell ref="A82:E82"/>
    <mergeCell ref="F69:I69"/>
    <mergeCell ref="F70:I70"/>
    <mergeCell ref="A55:E55"/>
    <mergeCell ref="A89:E89"/>
    <mergeCell ref="A101:E101"/>
    <mergeCell ref="A54:E54"/>
    <mergeCell ref="A63:E63"/>
    <mergeCell ref="F89:I89"/>
    <mergeCell ref="A61:E61"/>
    <mergeCell ref="A65:E65"/>
    <mergeCell ref="F61:I61"/>
    <mergeCell ref="F62:I62"/>
    <mergeCell ref="A47:E47"/>
    <mergeCell ref="A53:E53"/>
    <mergeCell ref="A42:E42"/>
    <mergeCell ref="A103:E103"/>
    <mergeCell ref="A50:E50"/>
    <mergeCell ref="A83:E83"/>
    <mergeCell ref="A87:E87"/>
    <mergeCell ref="A90:E90"/>
    <mergeCell ref="A43:E43"/>
    <mergeCell ref="A44:E44"/>
    <mergeCell ref="A108:J108"/>
    <mergeCell ref="A74:E74"/>
    <mergeCell ref="A76:E76"/>
    <mergeCell ref="A77:E77"/>
    <mergeCell ref="A105:E105"/>
    <mergeCell ref="A102:E102"/>
    <mergeCell ref="A99:E99"/>
    <mergeCell ref="A98:E98"/>
    <mergeCell ref="F84:I84"/>
    <mergeCell ref="A107:E107"/>
    <mergeCell ref="A6:M6"/>
    <mergeCell ref="A37:E37"/>
    <mergeCell ref="F37:I37"/>
    <mergeCell ref="A38:E38"/>
    <mergeCell ref="F38:I38"/>
    <mergeCell ref="A36:E36"/>
    <mergeCell ref="F36:I36"/>
    <mergeCell ref="A17:E17"/>
    <mergeCell ref="A18:E18"/>
    <mergeCell ref="A19:E19"/>
    <mergeCell ref="F39:I39"/>
    <mergeCell ref="F87:I87"/>
    <mergeCell ref="A88:E88"/>
    <mergeCell ref="F88:I88"/>
    <mergeCell ref="A49:E49"/>
    <mergeCell ref="A64:E64"/>
    <mergeCell ref="A62:E62"/>
    <mergeCell ref="A67:E67"/>
    <mergeCell ref="A41:E41"/>
    <mergeCell ref="A59:E59"/>
    <mergeCell ref="F59:I59"/>
    <mergeCell ref="A60:E60"/>
    <mergeCell ref="F60:I60"/>
    <mergeCell ref="A106:E106"/>
    <mergeCell ref="F106:I106"/>
    <mergeCell ref="F104:I104"/>
    <mergeCell ref="A104:E104"/>
    <mergeCell ref="F105:I105"/>
    <mergeCell ref="F103:I103"/>
    <mergeCell ref="F97:I97"/>
    <mergeCell ref="F107:I107"/>
    <mergeCell ref="A91:E91"/>
    <mergeCell ref="F91:I91"/>
    <mergeCell ref="A92:E92"/>
    <mergeCell ref="F92:I92"/>
    <mergeCell ref="A93:E93"/>
    <mergeCell ref="F93:I93"/>
    <mergeCell ref="F99:I99"/>
    <mergeCell ref="A100:E100"/>
    <mergeCell ref="F98:I98"/>
  </mergeCells>
  <printOptions/>
  <pageMargins left="0.3937007874015748" right="0" top="0.5905511811023623" bottom="0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2022-10-31T09:14:26Z</cp:lastPrinted>
  <dcterms:created xsi:type="dcterms:W3CDTF">2018-11-15T09:48:34Z</dcterms:created>
  <dcterms:modified xsi:type="dcterms:W3CDTF">2022-10-31T09:14:28Z</dcterms:modified>
  <cp:category/>
  <cp:version/>
  <cp:contentType/>
  <cp:contentStatus/>
</cp:coreProperties>
</file>