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приложение 10" sheetId="1" r:id="rId1"/>
  </sheets>
  <externalReferences>
    <externalReference r:id="rId4"/>
  </externalReferences>
  <definedNames>
    <definedName name="_xlnm.Print_Area" localSheetId="0">'приложение 10'!$A$1:$M$116</definedName>
  </definedNames>
  <calcPr fullCalcOnLoad="1"/>
</workbook>
</file>

<file path=xl/sharedStrings.xml><?xml version="1.0" encoding="utf-8"?>
<sst xmlns="http://schemas.openxmlformats.org/spreadsheetml/2006/main" count="310" uniqueCount="141">
  <si>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</si>
  <si>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</si>
  <si>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</si>
  <si>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</si>
  <si>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</si>
  <si>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</si>
  <si>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</si>
  <si>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</si>
  <si>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</si>
  <si>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</si>
  <si>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</si>
  <si>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</si>
  <si>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</si>
  <si>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</si>
  <si>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</si>
  <si>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</si>
  <si>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</si>
  <si>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</si>
  <si>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</si>
  <si>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</si>
  <si>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</si>
  <si>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</si>
  <si>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</si>
  <si>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</si>
  <si>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</si>
  <si>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</si>
  <si>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</si>
  <si>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</si>
  <si>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</si>
  <si>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</si>
  <si>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</si>
  <si>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</si>
  <si>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</si>
  <si>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</si>
  <si>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</si>
  <si>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</si>
  <si>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</si>
  <si>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</si>
  <si>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</si>
  <si>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0700199990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</si>
  <si>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</si>
  <si>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</si>
  <si>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</si>
  <si>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</si>
  <si>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</si>
  <si>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</si>
  <si>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</si>
  <si>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</si>
  <si>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</si>
  <si>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</si>
  <si>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</si>
  <si>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</si>
  <si>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</si>
  <si>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</si>
  <si>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</si>
  <si>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</si>
  <si>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</si>
  <si>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</si>
  <si>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</si>
  <si>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</si>
  <si>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</si>
  <si>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"Комплексное благоустройство территории поселения"</t>
  </si>
  <si>
    <t>0500200000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</si>
  <si>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</si>
  <si>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</si>
  <si>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</si>
  <si>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</si>
  <si>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</si>
  <si>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</si>
  <si>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</si>
  <si>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</si>
  <si>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</si>
  <si>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</si>
  <si>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</si>
  <si>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</si>
  <si>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</si>
  <si>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</si>
  <si>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</si>
  <si>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</si>
  <si>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</si>
  <si>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</si>
  <si>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</si>
  <si>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</si>
  <si>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</si>
  <si>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</si>
  <si>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</si>
  <si>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</si>
  <si>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</si>
  <si>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</si>
  <si>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0600302400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</si>
  <si>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</si>
  <si>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2022 год</t>
  </si>
  <si>
    <t>Мероприятия при осуществлении деятельности по обращению с животными без владельцев</t>
  </si>
  <si>
    <t>0500284200</t>
  </si>
  <si>
    <t>Проведение выборов в представительные органы муниципального обрахзования</t>
  </si>
  <si>
    <t>Специальные расходы</t>
  </si>
  <si>
    <t>0600189003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</si>
  <si>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</si>
  <si>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0600189004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</si>
  <si>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</si>
  <si>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Расходы на реализацию проекта "Дом на Садовой" с.п. Сентябрьский (за счет средств Нефтеюганского района)</t>
  </si>
  <si>
    <t>Расходы на реализацию проекта "Дом на Садовой" с.п. Сентябрьский (за счет средств бюджета поселения, населения, предпринимателей)</t>
  </si>
  <si>
    <t>Расходы на реализацию проекта "Уютный дворик" с.п. Сентябрьский (за счет средств Нефтеюганского района)</t>
  </si>
  <si>
    <t>Расходы на выплату персоналу, осуществляющему функции внешнего финансового контроля в поселениях района в соответствии с заключенными соглашениями"</t>
  </si>
  <si>
    <t>к решению Совета депутатов</t>
  </si>
  <si>
    <t>Утверждено</t>
  </si>
  <si>
    <t>Отклонение</t>
  </si>
  <si>
    <t>Уточнено</t>
  </si>
  <si>
    <t>0500400000</t>
  </si>
  <si>
    <t>0500489671</t>
  </si>
  <si>
    <t>0500420671</t>
  </si>
  <si>
    <t>0500489672</t>
  </si>
  <si>
    <t>0500420672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</si>
  <si>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</si>
  <si>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0900300000</t>
  </si>
  <si>
    <t>0900399990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</si>
  <si>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</si>
  <si>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0600289021</t>
  </si>
  <si>
    <t>5000020620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</si>
  <si>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</si>
  <si>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</si>
  <si>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Защита населения и территории от чрезвычайных ситуаций природного и техногенного характера, пожарная безопасность</t>
  </si>
  <si>
    <t>0600189008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</si>
  <si>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</t>
  </si>
  <si>
    <t>0600189015</t>
  </si>
  <si>
    <t>Поощрение муниципальных управленческих команд</t>
  </si>
  <si>
    <t>5010089015</t>
  </si>
  <si>
    <t>Условно-утвержденные расходы в поселениях</t>
  </si>
  <si>
    <t>Исполнение судебных актов</t>
  </si>
  <si>
    <t>Обеспечение деятельности подведомственных учреждений</t>
  </si>
  <si>
    <t>5000009300</t>
  </si>
  <si>
    <t>0500289016</t>
  </si>
  <si>
    <t>Благоустройство территорий поселений</t>
  </si>
  <si>
    <t>Приложение 8</t>
  </si>
  <si>
    <t>Проведение муниципальных выборов на территориях городского и сельских поселений</t>
  </si>
  <si>
    <t>Проведение выборов в представительные органы муниципального образования</t>
  </si>
  <si>
    <t>5030000000</t>
  </si>
  <si>
    <t>5030089003</t>
  </si>
  <si>
    <t>от 22 декабря 2022  г. № 234</t>
  </si>
  <si>
    <t>от 9 декабря 2022  г. № 174</t>
  </si>
  <si>
    <t>Приложение 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</si>
</sst>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#,##0.00000_ ;[Red]\-#,##0.00000\ 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4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vertical="center" wrapText="1"/>
    </xf>
    <xf numFmtId="0" fontId="6" fillId="34" borderId="10" xfId="0" applyNumberFormat="1" applyFont="1" applyFill="1" applyBorder="1" applyAlignment="1">
      <alignment horizontal="right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right" vertical="center" wrapText="1"/>
    </xf>
    <xf numFmtId="167" fontId="5" fillId="33" borderId="11" xfId="0" applyNumberFormat="1" applyFont="1" applyFill="1" applyBorder="1" applyAlignment="1">
      <alignment horizontal="right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166" fontId="6" fillId="34" borderId="11" xfId="0" applyNumberFormat="1" applyFont="1" applyFill="1" applyBorder="1" applyAlignment="1">
      <alignment horizontal="right" vertical="center" wrapText="1"/>
    </xf>
    <xf numFmtId="167" fontId="6" fillId="34" borderId="11" xfId="0" applyNumberFormat="1" applyFont="1" applyFill="1" applyBorder="1" applyAlignment="1">
      <alignment horizontal="right" vertical="center" wrapText="1"/>
    </xf>
    <xf numFmtId="166" fontId="6" fillId="33" borderId="11" xfId="0" applyNumberFormat="1" applyFont="1" applyFill="1" applyBorder="1" applyAlignment="1">
      <alignment horizontal="right" vertical="center" wrapText="1"/>
    </xf>
    <xf numFmtId="167" fontId="6" fillId="33" borderId="1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left"/>
    </xf>
    <xf numFmtId="0" fontId="6" fillId="33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left" vertical="center" wrapText="1"/>
    </xf>
    <xf numFmtId="0" fontId="6" fillId="34" borderId="13" xfId="0" applyNumberFormat="1" applyFont="1" applyFill="1" applyBorder="1" applyAlignment="1">
      <alignment horizontal="left" vertical="center" wrapText="1"/>
    </xf>
    <xf numFmtId="0" fontId="6" fillId="34" borderId="14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horizontal="left" vertical="center" wrapText="1"/>
    </xf>
    <xf numFmtId="0" fontId="5" fillId="34" borderId="13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4" borderId="0" xfId="0" applyNumberFormat="1" applyFont="1" applyFill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Users\senty\Downloads\&#1087;&#1088;&#1080;&#1083;&#1086;&#1078;&#1077;&#1085;&#1080;&#1077;%206%20(&#1087;&#1088;&#1086;&#1075;&#1088;&#1072;&#1084;&#1084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7"/>
    </sheetNames>
    <sheetDataSet>
      <sheetData sheetId="0">
        <row r="47">
          <cell r="K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118"/>
  <sheetViews>
    <sheetView tabSelected="1" view="pageBreakPreview" zoomScaleSheetLayoutView="100" workbookViewId="0" topLeftCell="A1">
      <selection activeCell="P20" sqref="P20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6.7109375" style="1" customWidth="1"/>
    <col min="6" max="6" width="2.7109375" style="5" customWidth="1"/>
    <col min="7" max="7" width="0.13671875" style="5" customWidth="1"/>
    <col min="8" max="8" width="2.7109375" style="5" customWidth="1"/>
    <col min="9" max="9" width="6.7109375" style="5" customWidth="1"/>
    <col min="10" max="10" width="4.7109375" style="1" customWidth="1"/>
    <col min="11" max="11" width="17.140625" style="1" customWidth="1"/>
    <col min="12" max="12" width="13.28125" style="0" customWidth="1"/>
    <col min="13" max="13" width="17.421875" style="0" customWidth="1"/>
  </cols>
  <sheetData>
    <row r="1" spans="3:16" ht="12.75">
      <c r="C1" s="2"/>
      <c r="D1" s="2"/>
      <c r="E1" s="2"/>
      <c r="K1" s="22" t="s">
        <v>133</v>
      </c>
      <c r="L1" s="7"/>
      <c r="M1" s="1"/>
      <c r="N1" s="1"/>
      <c r="O1" s="1"/>
      <c r="P1" s="1"/>
    </row>
    <row r="2" spans="3:16" ht="12.75">
      <c r="C2" s="2"/>
      <c r="D2" s="2"/>
      <c r="E2" s="2"/>
      <c r="K2" s="7" t="s">
        <v>104</v>
      </c>
      <c r="L2" s="7"/>
      <c r="M2" s="1"/>
      <c r="N2" s="1"/>
      <c r="O2" s="1"/>
      <c r="P2" s="1"/>
    </row>
    <row r="3" spans="3:16" ht="12.75">
      <c r="C3" s="2"/>
      <c r="D3" s="2"/>
      <c r="E3" s="2"/>
      <c r="K3" s="7" t="s">
        <v>43</v>
      </c>
      <c r="L3" s="7"/>
      <c r="M3" s="1"/>
      <c r="N3" s="1"/>
      <c r="O3" s="1"/>
      <c r="P3" s="1"/>
    </row>
    <row r="4" spans="3:12" ht="12.75">
      <c r="C4" s="2"/>
      <c r="D4" s="2"/>
      <c r="E4" s="2"/>
      <c r="F4" s="6"/>
      <c r="G4" s="6"/>
      <c r="K4" s="7" t="s">
        <v>138</v>
      </c>
      <c r="L4" s="7"/>
    </row>
    <row r="5" spans="3:12" ht="12.75">
      <c r="C5" s="2"/>
      <c r="D5" s="2"/>
      <c r="E5" s="2"/>
      <c r="F5" s="6"/>
      <c r="G5" s="6"/>
      <c r="K5" s="7"/>
      <c r="L5" s="7"/>
    </row>
    <row r="6" spans="3:12" ht="12.75">
      <c r="C6" s="2"/>
      <c r="D6" s="2"/>
      <c r="E6" s="2"/>
      <c r="F6" s="6"/>
      <c r="G6" s="6"/>
      <c r="K6" s="22" t="s">
        <v>140</v>
      </c>
      <c r="L6" s="7"/>
    </row>
    <row r="7" spans="3:12" ht="12.75">
      <c r="C7" s="2"/>
      <c r="D7" s="2"/>
      <c r="E7" s="2"/>
      <c r="F7" s="6"/>
      <c r="G7" s="6"/>
      <c r="K7" s="7" t="s">
        <v>104</v>
      </c>
      <c r="L7" s="7"/>
    </row>
    <row r="8" spans="3:12" ht="12.75">
      <c r="C8" s="2"/>
      <c r="D8" s="2"/>
      <c r="E8" s="2"/>
      <c r="F8" s="6"/>
      <c r="G8" s="6"/>
      <c r="K8" s="7" t="s">
        <v>43</v>
      </c>
      <c r="L8" s="7"/>
    </row>
    <row r="9" spans="3:12" ht="12.75">
      <c r="C9" s="2"/>
      <c r="D9" s="2"/>
      <c r="E9" s="2"/>
      <c r="F9" s="6"/>
      <c r="G9" s="6"/>
      <c r="K9" s="7" t="s">
        <v>139</v>
      </c>
      <c r="L9" s="7"/>
    </row>
    <row r="10" spans="1:13" ht="12.75">
      <c r="A10" s="7"/>
      <c r="B10" s="7"/>
      <c r="C10" s="8"/>
      <c r="D10" s="7"/>
      <c r="E10" s="7"/>
      <c r="F10" s="9"/>
      <c r="G10" s="9"/>
      <c r="H10" s="9"/>
      <c r="I10" s="9"/>
      <c r="J10" s="7"/>
      <c r="K10" s="7"/>
      <c r="L10" s="7"/>
      <c r="M10" s="8"/>
    </row>
    <row r="11" spans="1:13" s="1" customFormat="1" ht="40.5" customHeight="1">
      <c r="A11" s="36" t="s">
        <v>91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1" customFormat="1" ht="13.5" customHeight="1">
      <c r="A12" s="10"/>
      <c r="B12" s="10"/>
      <c r="C12" s="10"/>
      <c r="D12" s="10"/>
      <c r="E12" s="10"/>
      <c r="F12" s="11"/>
      <c r="G12" s="11"/>
      <c r="H12" s="11"/>
      <c r="I12" s="11"/>
      <c r="J12" s="10"/>
      <c r="K12" s="7"/>
      <c r="L12" s="7"/>
      <c r="M12" s="12" t="s">
        <v>45</v>
      </c>
    </row>
    <row r="13" spans="1:13" s="1" customFormat="1" ht="34.5" customHeight="1">
      <c r="A13" s="33" t="s">
        <v>3</v>
      </c>
      <c r="B13" s="33"/>
      <c r="C13" s="33"/>
      <c r="D13" s="33"/>
      <c r="E13" s="33"/>
      <c r="F13" s="31" t="s">
        <v>1</v>
      </c>
      <c r="G13" s="31"/>
      <c r="H13" s="31"/>
      <c r="I13" s="31"/>
      <c r="J13" s="13" t="s">
        <v>2</v>
      </c>
      <c r="K13" s="13" t="s">
        <v>105</v>
      </c>
      <c r="L13" s="13" t="s">
        <v>106</v>
      </c>
      <c r="M13" s="13" t="s">
        <v>107</v>
      </c>
    </row>
    <row r="14" spans="1:14" s="1" customFormat="1" ht="12.75" customHeight="1">
      <c r="A14" s="34">
        <v>1</v>
      </c>
      <c r="B14" s="34"/>
      <c r="C14" s="34"/>
      <c r="D14" s="34"/>
      <c r="E14" s="34"/>
      <c r="F14" s="35">
        <v>2</v>
      </c>
      <c r="G14" s="35"/>
      <c r="H14" s="35"/>
      <c r="I14" s="35"/>
      <c r="J14" s="13">
        <v>3</v>
      </c>
      <c r="K14" s="14">
        <v>4</v>
      </c>
      <c r="L14" s="14">
        <v>5</v>
      </c>
      <c r="M14" s="14">
        <v>6</v>
      </c>
      <c r="N14" s="3"/>
    </row>
    <row r="15" spans="1:14" s="1" customFormat="1" ht="13.5" customHeight="1">
      <c r="A15" s="32" t="s">
        <v>46</v>
      </c>
      <c r="B15" s="32"/>
      <c r="C15" s="32"/>
      <c r="D15" s="32"/>
      <c r="E15" s="32"/>
      <c r="F15" s="31" t="s">
        <v>0</v>
      </c>
      <c r="G15" s="31"/>
      <c r="H15" s="31"/>
      <c r="I15" s="31"/>
      <c r="J15" s="13" t="s">
        <v>0</v>
      </c>
      <c r="K15" s="15">
        <f>K16+K20+K29+K33+K50+K79+K83+K88</f>
        <v>59609.14943</v>
      </c>
      <c r="L15" s="16">
        <f>L16+L20+L29+L33+L50+L79+L83+L88</f>
        <v>-620.73564</v>
      </c>
      <c r="M15" s="16">
        <f>M16+M20+M29+M33+M50+M79+M83+M88</f>
        <v>58988.41379</v>
      </c>
      <c r="N15" s="3"/>
    </row>
    <row r="16" spans="1:14" s="1" customFormat="1" ht="24" customHeight="1">
      <c r="A16" s="32" t="s">
        <v>48</v>
      </c>
      <c r="B16" s="32"/>
      <c r="C16" s="32"/>
      <c r="D16" s="32"/>
      <c r="E16" s="32"/>
      <c r="F16" s="31" t="s">
        <v>50</v>
      </c>
      <c r="G16" s="31"/>
      <c r="H16" s="31"/>
      <c r="I16" s="31"/>
      <c r="J16" s="13" t="s">
        <v>0</v>
      </c>
      <c r="K16" s="15">
        <f>SUM(K17)</f>
        <v>2526.78091</v>
      </c>
      <c r="L16" s="16">
        <f>SUM(L17)</f>
        <v>0</v>
      </c>
      <c r="M16" s="16">
        <f>SUM(M17)</f>
        <v>2526.78091</v>
      </c>
      <c r="N16" s="3"/>
    </row>
    <row r="17" spans="1:13" s="1" customFormat="1" ht="33.75" customHeight="1">
      <c r="A17" s="23" t="s">
        <v>49</v>
      </c>
      <c r="B17" s="23"/>
      <c r="C17" s="23"/>
      <c r="D17" s="23"/>
      <c r="E17" s="23"/>
      <c r="F17" s="24" t="s">
        <v>51</v>
      </c>
      <c r="G17" s="24"/>
      <c r="H17" s="24"/>
      <c r="I17" s="24"/>
      <c r="J17" s="17" t="s">
        <v>0</v>
      </c>
      <c r="K17" s="18">
        <f aca="true" t="shared" si="0" ref="K17:M18">K18</f>
        <v>2526.78091</v>
      </c>
      <c r="L17" s="19">
        <f t="shared" si="0"/>
        <v>0</v>
      </c>
      <c r="M17" s="19">
        <f t="shared" si="0"/>
        <v>2526.78091</v>
      </c>
    </row>
    <row r="18" spans="1:13" s="1" customFormat="1" ht="13.5" customHeight="1">
      <c r="A18" s="23" t="s">
        <v>36</v>
      </c>
      <c r="B18" s="23"/>
      <c r="C18" s="23"/>
      <c r="D18" s="23"/>
      <c r="E18" s="23"/>
      <c r="F18" s="24" t="s">
        <v>35</v>
      </c>
      <c r="G18" s="24"/>
      <c r="H18" s="24"/>
      <c r="I18" s="24"/>
      <c r="J18" s="17" t="s">
        <v>0</v>
      </c>
      <c r="K18" s="18">
        <f t="shared" si="0"/>
        <v>2526.78091</v>
      </c>
      <c r="L18" s="19">
        <f t="shared" si="0"/>
        <v>0</v>
      </c>
      <c r="M18" s="19">
        <f t="shared" si="0"/>
        <v>2526.78091</v>
      </c>
    </row>
    <row r="19" spans="1:13" s="1" customFormat="1" ht="24" customHeight="1">
      <c r="A19" s="23" t="s">
        <v>13</v>
      </c>
      <c r="B19" s="23"/>
      <c r="C19" s="23"/>
      <c r="D19" s="23"/>
      <c r="E19" s="23"/>
      <c r="F19" s="24" t="s">
        <v>35</v>
      </c>
      <c r="G19" s="24"/>
      <c r="H19" s="24"/>
      <c r="I19" s="24"/>
      <c r="J19" s="17" t="s">
        <v>12</v>
      </c>
      <c r="K19" s="18">
        <v>2526.78091</v>
      </c>
      <c r="L19" s="19">
        <v>0</v>
      </c>
      <c r="M19" s="19">
        <f>SUM(K19:L19)</f>
        <v>2526.78091</v>
      </c>
    </row>
    <row r="20" spans="1:13" s="1" customFormat="1" ht="34.5" customHeight="1">
      <c r="A20" s="32" t="s">
        <v>52</v>
      </c>
      <c r="B20" s="32"/>
      <c r="C20" s="32"/>
      <c r="D20" s="32"/>
      <c r="E20" s="32"/>
      <c r="F20" s="31" t="s">
        <v>59</v>
      </c>
      <c r="G20" s="31"/>
      <c r="H20" s="31"/>
      <c r="I20" s="31"/>
      <c r="J20" s="13" t="s">
        <v>0</v>
      </c>
      <c r="K20" s="15">
        <f>SUM(K21+K26)</f>
        <v>760.777</v>
      </c>
      <c r="L20" s="16">
        <f>SUM(L21+L26)</f>
        <v>0</v>
      </c>
      <c r="M20" s="16">
        <f>SUM(M21+M26)</f>
        <v>760.777</v>
      </c>
    </row>
    <row r="21" spans="1:13" s="1" customFormat="1" ht="33" customHeight="1">
      <c r="A21" s="23" t="s">
        <v>53</v>
      </c>
      <c r="B21" s="23"/>
      <c r="C21" s="23"/>
      <c r="D21" s="23"/>
      <c r="E21" s="23"/>
      <c r="F21" s="24" t="s">
        <v>54</v>
      </c>
      <c r="G21" s="24"/>
      <c r="H21" s="24"/>
      <c r="I21" s="24"/>
      <c r="J21" s="17" t="s">
        <v>0</v>
      </c>
      <c r="K21" s="18">
        <f>K22+K24</f>
        <v>23.277</v>
      </c>
      <c r="L21" s="19">
        <f>L22+L24</f>
        <v>0</v>
      </c>
      <c r="M21" s="19">
        <f>M22+M24</f>
        <v>23.277</v>
      </c>
    </row>
    <row r="22" spans="1:13" s="1" customFormat="1" ht="13.5" customHeight="1">
      <c r="A22" s="23" t="s">
        <v>31</v>
      </c>
      <c r="B22" s="23"/>
      <c r="C22" s="23"/>
      <c r="D22" s="23"/>
      <c r="E22" s="23"/>
      <c r="F22" s="24" t="s">
        <v>30</v>
      </c>
      <c r="G22" s="24"/>
      <c r="H22" s="24"/>
      <c r="I22" s="24"/>
      <c r="J22" s="17" t="s">
        <v>0</v>
      </c>
      <c r="K22" s="18">
        <f>K23</f>
        <v>11.6385</v>
      </c>
      <c r="L22" s="19">
        <f>L23</f>
        <v>0</v>
      </c>
      <c r="M22" s="19">
        <f>M23</f>
        <v>11.6385</v>
      </c>
    </row>
    <row r="23" spans="1:13" s="1" customFormat="1" ht="14.25" customHeight="1">
      <c r="A23" s="23" t="s">
        <v>8</v>
      </c>
      <c r="B23" s="23"/>
      <c r="C23" s="23"/>
      <c r="D23" s="23"/>
      <c r="E23" s="23"/>
      <c r="F23" s="24" t="s">
        <v>30</v>
      </c>
      <c r="G23" s="24"/>
      <c r="H23" s="24"/>
      <c r="I23" s="24"/>
      <c r="J23" s="17" t="s">
        <v>7</v>
      </c>
      <c r="K23" s="18">
        <v>11.6385</v>
      </c>
      <c r="L23" s="19">
        <v>0</v>
      </c>
      <c r="M23" s="19">
        <v>11.6385</v>
      </c>
    </row>
    <row r="24" spans="1:13" s="1" customFormat="1" ht="12.75" customHeight="1">
      <c r="A24" s="23" t="s">
        <v>33</v>
      </c>
      <c r="B24" s="23"/>
      <c r="C24" s="23"/>
      <c r="D24" s="23"/>
      <c r="E24" s="23"/>
      <c r="F24" s="24" t="s">
        <v>32</v>
      </c>
      <c r="G24" s="24"/>
      <c r="H24" s="24"/>
      <c r="I24" s="24"/>
      <c r="J24" s="17" t="s">
        <v>0</v>
      </c>
      <c r="K24" s="18">
        <f>K25</f>
        <v>11.6385</v>
      </c>
      <c r="L24" s="19">
        <f>L25</f>
        <v>0</v>
      </c>
      <c r="M24" s="19">
        <f>M25</f>
        <v>11.6385</v>
      </c>
    </row>
    <row r="25" spans="1:13" s="1" customFormat="1" ht="15" customHeight="1">
      <c r="A25" s="23" t="s">
        <v>8</v>
      </c>
      <c r="B25" s="23"/>
      <c r="C25" s="23"/>
      <c r="D25" s="23"/>
      <c r="E25" s="23"/>
      <c r="F25" s="24" t="s">
        <v>32</v>
      </c>
      <c r="G25" s="24"/>
      <c r="H25" s="24"/>
      <c r="I25" s="24"/>
      <c r="J25" s="17" t="s">
        <v>7</v>
      </c>
      <c r="K25" s="18">
        <v>11.6385</v>
      </c>
      <c r="L25" s="19">
        <v>0</v>
      </c>
      <c r="M25" s="19">
        <v>11.6385</v>
      </c>
    </row>
    <row r="26" spans="1:13" s="1" customFormat="1" ht="22.5" customHeight="1">
      <c r="A26" s="23" t="s">
        <v>55</v>
      </c>
      <c r="B26" s="23"/>
      <c r="C26" s="23"/>
      <c r="D26" s="23"/>
      <c r="E26" s="23"/>
      <c r="F26" s="24" t="s">
        <v>56</v>
      </c>
      <c r="G26" s="24"/>
      <c r="H26" s="24"/>
      <c r="I26" s="24"/>
      <c r="J26" s="17" t="s">
        <v>0</v>
      </c>
      <c r="K26" s="18">
        <f aca="true" t="shared" si="1" ref="K26:M27">K27</f>
        <v>737.5</v>
      </c>
      <c r="L26" s="19">
        <f t="shared" si="1"/>
        <v>0</v>
      </c>
      <c r="M26" s="19">
        <f t="shared" si="1"/>
        <v>737.5</v>
      </c>
    </row>
    <row r="27" spans="1:13" s="1" customFormat="1" ht="13.5" customHeight="1">
      <c r="A27" s="23" t="s">
        <v>20</v>
      </c>
      <c r="B27" s="23"/>
      <c r="C27" s="23"/>
      <c r="D27" s="23"/>
      <c r="E27" s="23"/>
      <c r="F27" s="24" t="s">
        <v>34</v>
      </c>
      <c r="G27" s="24"/>
      <c r="H27" s="24"/>
      <c r="I27" s="24"/>
      <c r="J27" s="17" t="s">
        <v>0</v>
      </c>
      <c r="K27" s="18">
        <f t="shared" si="1"/>
        <v>737.5</v>
      </c>
      <c r="L27" s="19">
        <f t="shared" si="1"/>
        <v>0</v>
      </c>
      <c r="M27" s="19">
        <f t="shared" si="1"/>
        <v>737.5</v>
      </c>
    </row>
    <row r="28" spans="1:13" s="1" customFormat="1" ht="24" customHeight="1">
      <c r="A28" s="23" t="s">
        <v>13</v>
      </c>
      <c r="B28" s="23"/>
      <c r="C28" s="23"/>
      <c r="D28" s="23"/>
      <c r="E28" s="23"/>
      <c r="F28" s="24" t="s">
        <v>34</v>
      </c>
      <c r="G28" s="24"/>
      <c r="H28" s="24"/>
      <c r="I28" s="24"/>
      <c r="J28" s="17" t="s">
        <v>12</v>
      </c>
      <c r="K28" s="18">
        <v>737.5</v>
      </c>
      <c r="L28" s="19">
        <v>0</v>
      </c>
      <c r="M28" s="19">
        <v>737.5</v>
      </c>
    </row>
    <row r="29" spans="1:13" s="1" customFormat="1" ht="42" customHeight="1">
      <c r="A29" s="28" t="s">
        <v>57</v>
      </c>
      <c r="B29" s="29"/>
      <c r="C29" s="29"/>
      <c r="D29" s="29"/>
      <c r="E29" s="30"/>
      <c r="F29" s="31" t="s">
        <v>58</v>
      </c>
      <c r="G29" s="31"/>
      <c r="H29" s="31"/>
      <c r="I29" s="31"/>
      <c r="J29" s="13" t="s">
        <v>0</v>
      </c>
      <c r="K29" s="15">
        <f>SUM(K30)</f>
        <v>1534.87923</v>
      </c>
      <c r="L29" s="16">
        <f>SUM(L30)</f>
        <v>3.45</v>
      </c>
      <c r="M29" s="16">
        <f>SUM(M30)</f>
        <v>1538.32923</v>
      </c>
    </row>
    <row r="30" spans="1:13" s="1" customFormat="1" ht="22.5" customHeight="1">
      <c r="A30" s="23" t="s">
        <v>60</v>
      </c>
      <c r="B30" s="23"/>
      <c r="C30" s="23"/>
      <c r="D30" s="23"/>
      <c r="E30" s="23"/>
      <c r="F30" s="24" t="s">
        <v>37</v>
      </c>
      <c r="G30" s="24"/>
      <c r="H30" s="24"/>
      <c r="I30" s="24"/>
      <c r="J30" s="17" t="s">
        <v>0</v>
      </c>
      <c r="K30" s="18">
        <f aca="true" t="shared" si="2" ref="K30:M31">K31</f>
        <v>1534.87923</v>
      </c>
      <c r="L30" s="19">
        <f t="shared" si="2"/>
        <v>3.45</v>
      </c>
      <c r="M30" s="19">
        <f t="shared" si="2"/>
        <v>1538.32923</v>
      </c>
    </row>
    <row r="31" spans="1:13" s="1" customFormat="1" ht="13.5" customHeight="1">
      <c r="A31" s="23" t="s">
        <v>20</v>
      </c>
      <c r="B31" s="23"/>
      <c r="C31" s="23"/>
      <c r="D31" s="23"/>
      <c r="E31" s="23"/>
      <c r="F31" s="24" t="s">
        <v>37</v>
      </c>
      <c r="G31" s="24"/>
      <c r="H31" s="24"/>
      <c r="I31" s="24"/>
      <c r="J31" s="17" t="s">
        <v>0</v>
      </c>
      <c r="K31" s="18">
        <f t="shared" si="2"/>
        <v>1534.87923</v>
      </c>
      <c r="L31" s="19">
        <f t="shared" si="2"/>
        <v>3.45</v>
      </c>
      <c r="M31" s="19">
        <f t="shared" si="2"/>
        <v>1538.32923</v>
      </c>
    </row>
    <row r="32" spans="1:14" s="1" customFormat="1" ht="24" customHeight="1">
      <c r="A32" s="23" t="s">
        <v>13</v>
      </c>
      <c r="B32" s="23"/>
      <c r="C32" s="23"/>
      <c r="D32" s="23"/>
      <c r="E32" s="23"/>
      <c r="F32" s="24" t="s">
        <v>37</v>
      </c>
      <c r="G32" s="24"/>
      <c r="H32" s="24"/>
      <c r="I32" s="24"/>
      <c r="J32" s="17" t="s">
        <v>12</v>
      </c>
      <c r="K32" s="20">
        <v>1534.87923</v>
      </c>
      <c r="L32" s="21">
        <v>3.45</v>
      </c>
      <c r="M32" s="21">
        <f>SUM(K32:L32)</f>
        <v>1538.32923</v>
      </c>
      <c r="N32" s="3"/>
    </row>
    <row r="33" spans="1:14" s="1" customFormat="1" ht="36.75" customHeight="1">
      <c r="A33" s="32" t="s">
        <v>90</v>
      </c>
      <c r="B33" s="32"/>
      <c r="C33" s="32"/>
      <c r="D33" s="32"/>
      <c r="E33" s="32"/>
      <c r="F33" s="31" t="s">
        <v>68</v>
      </c>
      <c r="G33" s="31"/>
      <c r="H33" s="31"/>
      <c r="I33" s="31"/>
      <c r="J33" s="13" t="s">
        <v>0</v>
      </c>
      <c r="K33" s="15">
        <f>K34+K41</f>
        <v>8890.95944</v>
      </c>
      <c r="L33" s="16">
        <f>L34+L41</f>
        <v>35.44028</v>
      </c>
      <c r="M33" s="16">
        <f>M34+M41</f>
        <v>8926.399720000001</v>
      </c>
      <c r="N33" s="3"/>
    </row>
    <row r="34" spans="1:14" s="1" customFormat="1" ht="13.5" customHeight="1">
      <c r="A34" s="23" t="s">
        <v>61</v>
      </c>
      <c r="B34" s="23"/>
      <c r="C34" s="23"/>
      <c r="D34" s="23"/>
      <c r="E34" s="23"/>
      <c r="F34" s="24" t="s">
        <v>62</v>
      </c>
      <c r="G34" s="24"/>
      <c r="H34" s="24"/>
      <c r="I34" s="24"/>
      <c r="J34" s="17" t="s">
        <v>0</v>
      </c>
      <c r="K34" s="20">
        <f>K36+K38+K40</f>
        <v>5818.51544</v>
      </c>
      <c r="L34" s="21">
        <f>L36+L38+L40</f>
        <v>35.44028</v>
      </c>
      <c r="M34" s="21">
        <f>M36+M38+M40</f>
        <v>5853.95572</v>
      </c>
      <c r="N34" s="3"/>
    </row>
    <row r="35" spans="1:14" s="1" customFormat="1" ht="13.5" customHeight="1">
      <c r="A35" s="23" t="s">
        <v>132</v>
      </c>
      <c r="B35" s="23"/>
      <c r="C35" s="23"/>
      <c r="D35" s="23"/>
      <c r="E35" s="23"/>
      <c r="F35" s="24" t="s">
        <v>131</v>
      </c>
      <c r="G35" s="24"/>
      <c r="H35" s="24"/>
      <c r="I35" s="24"/>
      <c r="J35" s="17" t="s">
        <v>0</v>
      </c>
      <c r="K35" s="20">
        <f>K36</f>
        <v>1400</v>
      </c>
      <c r="L35" s="21">
        <f>L36</f>
        <v>0</v>
      </c>
      <c r="M35" s="21">
        <f>M36</f>
        <v>1400</v>
      </c>
      <c r="N35" s="3"/>
    </row>
    <row r="36" spans="1:14" s="1" customFormat="1" ht="24" customHeight="1">
      <c r="A36" s="23" t="s">
        <v>13</v>
      </c>
      <c r="B36" s="23"/>
      <c r="C36" s="23"/>
      <c r="D36" s="23"/>
      <c r="E36" s="23"/>
      <c r="F36" s="24" t="s">
        <v>131</v>
      </c>
      <c r="G36" s="24"/>
      <c r="H36" s="24"/>
      <c r="I36" s="24"/>
      <c r="J36" s="17" t="s">
        <v>12</v>
      </c>
      <c r="K36" s="20">
        <v>1400</v>
      </c>
      <c r="L36" s="21">
        <v>0</v>
      </c>
      <c r="M36" s="21">
        <f>SUM(K36:L36)</f>
        <v>1400</v>
      </c>
      <c r="N36" s="3"/>
    </row>
    <row r="37" spans="1:14" s="1" customFormat="1" ht="13.5" customHeight="1">
      <c r="A37" s="23" t="s">
        <v>20</v>
      </c>
      <c r="B37" s="23"/>
      <c r="C37" s="23"/>
      <c r="D37" s="23"/>
      <c r="E37" s="23"/>
      <c r="F37" s="24" t="s">
        <v>38</v>
      </c>
      <c r="G37" s="24"/>
      <c r="H37" s="24"/>
      <c r="I37" s="24"/>
      <c r="J37" s="17" t="s">
        <v>0</v>
      </c>
      <c r="K37" s="20">
        <f>K38</f>
        <v>4393.83844</v>
      </c>
      <c r="L37" s="21">
        <f>L38</f>
        <v>35.44028</v>
      </c>
      <c r="M37" s="21">
        <f>M38</f>
        <v>4429.27872</v>
      </c>
      <c r="N37" s="3"/>
    </row>
    <row r="38" spans="1:14" s="1" customFormat="1" ht="24" customHeight="1">
      <c r="A38" s="23" t="s">
        <v>13</v>
      </c>
      <c r="B38" s="23"/>
      <c r="C38" s="23"/>
      <c r="D38" s="23"/>
      <c r="E38" s="23"/>
      <c r="F38" s="24" t="s">
        <v>38</v>
      </c>
      <c r="G38" s="24"/>
      <c r="H38" s="24"/>
      <c r="I38" s="24"/>
      <c r="J38" s="17" t="s">
        <v>12</v>
      </c>
      <c r="K38" s="20">
        <v>4393.83844</v>
      </c>
      <c r="L38" s="21">
        <v>35.44028</v>
      </c>
      <c r="M38" s="21">
        <f>SUM(K38:L38)</f>
        <v>4429.27872</v>
      </c>
      <c r="N38" s="3"/>
    </row>
    <row r="39" spans="1:14" s="1" customFormat="1" ht="24" customHeight="1">
      <c r="A39" s="25" t="s">
        <v>92</v>
      </c>
      <c r="B39" s="26"/>
      <c r="C39" s="26"/>
      <c r="D39" s="26"/>
      <c r="E39" s="27"/>
      <c r="F39" s="24" t="s">
        <v>93</v>
      </c>
      <c r="G39" s="24"/>
      <c r="H39" s="24"/>
      <c r="I39" s="24"/>
      <c r="J39" s="17" t="s">
        <v>0</v>
      </c>
      <c r="K39" s="20">
        <f>K40</f>
        <v>24.677</v>
      </c>
      <c r="L39" s="21">
        <f>L40</f>
        <v>0</v>
      </c>
      <c r="M39" s="21">
        <f>M40</f>
        <v>24.677</v>
      </c>
      <c r="N39" s="3"/>
    </row>
    <row r="40" spans="1:14" s="1" customFormat="1" ht="24" customHeight="1">
      <c r="A40" s="25" t="s">
        <v>13</v>
      </c>
      <c r="B40" s="26"/>
      <c r="C40" s="26"/>
      <c r="D40" s="26"/>
      <c r="E40" s="27"/>
      <c r="F40" s="24" t="s">
        <v>93</v>
      </c>
      <c r="G40" s="24"/>
      <c r="H40" s="24"/>
      <c r="I40" s="24"/>
      <c r="J40" s="17" t="s">
        <v>12</v>
      </c>
      <c r="K40" s="20">
        <v>24.677</v>
      </c>
      <c r="L40" s="21">
        <v>0</v>
      </c>
      <c r="M40" s="21">
        <v>24.677</v>
      </c>
      <c r="N40" s="3"/>
    </row>
    <row r="41" spans="1:13" s="1" customFormat="1" ht="24" customHeight="1">
      <c r="A41" s="25" t="s">
        <v>99</v>
      </c>
      <c r="B41" s="26"/>
      <c r="C41" s="26"/>
      <c r="D41" s="26"/>
      <c r="E41" s="27"/>
      <c r="F41" s="24" t="s">
        <v>108</v>
      </c>
      <c r="G41" s="24"/>
      <c r="H41" s="24"/>
      <c r="I41" s="24"/>
      <c r="J41" s="17" t="s">
        <v>0</v>
      </c>
      <c r="K41" s="18">
        <f>SUM(K42+K44+K46+K48)</f>
        <v>3072.4440000000004</v>
      </c>
      <c r="L41" s="19">
        <f>SUM(L42+L44+L46+L48)</f>
        <v>0</v>
      </c>
      <c r="M41" s="19">
        <f>SUM(M42+M44+M46+M48)</f>
        <v>3072.4440000000004</v>
      </c>
    </row>
    <row r="42" spans="1:13" s="1" customFormat="1" ht="24" customHeight="1">
      <c r="A42" s="23" t="s">
        <v>100</v>
      </c>
      <c r="B42" s="23"/>
      <c r="C42" s="23"/>
      <c r="D42" s="23"/>
      <c r="E42" s="23"/>
      <c r="F42" s="24" t="s">
        <v>109</v>
      </c>
      <c r="G42" s="24"/>
      <c r="H42" s="24"/>
      <c r="I42" s="24"/>
      <c r="J42" s="17" t="s">
        <v>0</v>
      </c>
      <c r="K42" s="18">
        <f>K43</f>
        <v>962.86211</v>
      </c>
      <c r="L42" s="19">
        <f>L43</f>
        <v>0</v>
      </c>
      <c r="M42" s="19">
        <f>M43</f>
        <v>962.86211</v>
      </c>
    </row>
    <row r="43" spans="1:13" s="1" customFormat="1" ht="24" customHeight="1">
      <c r="A43" s="23" t="s">
        <v>13</v>
      </c>
      <c r="B43" s="23"/>
      <c r="C43" s="23"/>
      <c r="D43" s="23"/>
      <c r="E43" s="23"/>
      <c r="F43" s="24" t="s">
        <v>109</v>
      </c>
      <c r="G43" s="24"/>
      <c r="H43" s="24"/>
      <c r="I43" s="24"/>
      <c r="J43" s="17" t="s">
        <v>12</v>
      </c>
      <c r="K43" s="18">
        <v>962.86211</v>
      </c>
      <c r="L43" s="19">
        <v>0</v>
      </c>
      <c r="M43" s="19">
        <v>962.86211</v>
      </c>
    </row>
    <row r="44" spans="1:13" s="1" customFormat="1" ht="24" customHeight="1">
      <c r="A44" s="23" t="s">
        <v>101</v>
      </c>
      <c r="B44" s="23"/>
      <c r="C44" s="23"/>
      <c r="D44" s="23"/>
      <c r="E44" s="23"/>
      <c r="F44" s="24" t="s">
        <v>110</v>
      </c>
      <c r="G44" s="24"/>
      <c r="H44" s="24"/>
      <c r="I44" s="24"/>
      <c r="J44" s="17" t="s">
        <v>0</v>
      </c>
      <c r="K44" s="18">
        <f>K45</f>
        <v>594.15889</v>
      </c>
      <c r="L44" s="19">
        <f>L45</f>
        <v>0</v>
      </c>
      <c r="M44" s="19">
        <f>M45</f>
        <v>594.15889</v>
      </c>
    </row>
    <row r="45" spans="1:13" s="1" customFormat="1" ht="24" customHeight="1">
      <c r="A45" s="23" t="s">
        <v>13</v>
      </c>
      <c r="B45" s="23"/>
      <c r="C45" s="23"/>
      <c r="D45" s="23"/>
      <c r="E45" s="23"/>
      <c r="F45" s="24" t="s">
        <v>110</v>
      </c>
      <c r="G45" s="24"/>
      <c r="H45" s="24"/>
      <c r="I45" s="24"/>
      <c r="J45" s="17" t="s">
        <v>12</v>
      </c>
      <c r="K45" s="18">
        <v>594.15889</v>
      </c>
      <c r="L45" s="19">
        <v>0</v>
      </c>
      <c r="M45" s="19">
        <v>594.15889</v>
      </c>
    </row>
    <row r="46" spans="1:13" s="1" customFormat="1" ht="24" customHeight="1">
      <c r="A46" s="23" t="s">
        <v>102</v>
      </c>
      <c r="B46" s="23"/>
      <c r="C46" s="23"/>
      <c r="D46" s="23"/>
      <c r="E46" s="23"/>
      <c r="F46" s="24" t="s">
        <v>111</v>
      </c>
      <c r="G46" s="24"/>
      <c r="H46" s="24"/>
      <c r="I46" s="24"/>
      <c r="J46" s="17" t="s">
        <v>0</v>
      </c>
      <c r="K46" s="18">
        <f>SUM(K47)</f>
        <v>937.13789</v>
      </c>
      <c r="L46" s="19">
        <v>0</v>
      </c>
      <c r="M46" s="19">
        <v>937.13789</v>
      </c>
    </row>
    <row r="47" spans="1:13" s="1" customFormat="1" ht="24" customHeight="1">
      <c r="A47" s="23" t="s">
        <v>13</v>
      </c>
      <c r="B47" s="23"/>
      <c r="C47" s="23"/>
      <c r="D47" s="23"/>
      <c r="E47" s="23"/>
      <c r="F47" s="24" t="s">
        <v>111</v>
      </c>
      <c r="G47" s="24"/>
      <c r="H47" s="24"/>
      <c r="I47" s="24"/>
      <c r="J47" s="17" t="s">
        <v>12</v>
      </c>
      <c r="K47" s="18">
        <v>937.13789</v>
      </c>
      <c r="L47" s="19">
        <v>0</v>
      </c>
      <c r="M47" s="19">
        <v>578.28511</v>
      </c>
    </row>
    <row r="48" spans="1:13" s="1" customFormat="1" ht="24" customHeight="1">
      <c r="A48" s="25" t="s">
        <v>102</v>
      </c>
      <c r="B48" s="26"/>
      <c r="C48" s="26"/>
      <c r="D48" s="26"/>
      <c r="E48" s="27"/>
      <c r="F48" s="24" t="s">
        <v>112</v>
      </c>
      <c r="G48" s="24"/>
      <c r="H48" s="24"/>
      <c r="I48" s="24"/>
      <c r="J48" s="17" t="s">
        <v>0</v>
      </c>
      <c r="K48" s="18">
        <f>SUM(K49)</f>
        <v>578.28511</v>
      </c>
      <c r="L48" s="19">
        <f>L49</f>
        <v>0</v>
      </c>
      <c r="M48" s="19">
        <f>M49</f>
        <v>578.28511</v>
      </c>
    </row>
    <row r="49" spans="1:14" s="1" customFormat="1" ht="24" customHeight="1">
      <c r="A49" s="23" t="s">
        <v>13</v>
      </c>
      <c r="B49" s="23"/>
      <c r="C49" s="23"/>
      <c r="D49" s="23"/>
      <c r="E49" s="23"/>
      <c r="F49" s="24" t="s">
        <v>112</v>
      </c>
      <c r="G49" s="24"/>
      <c r="H49" s="24"/>
      <c r="I49" s="24"/>
      <c r="J49" s="17" t="s">
        <v>12</v>
      </c>
      <c r="K49" s="20">
        <v>578.28511</v>
      </c>
      <c r="L49" s="21">
        <v>0</v>
      </c>
      <c r="M49" s="21">
        <v>578.28511</v>
      </c>
      <c r="N49" s="3"/>
    </row>
    <row r="50" spans="1:13" s="1" customFormat="1" ht="22.5" customHeight="1">
      <c r="A50" s="32" t="s">
        <v>72</v>
      </c>
      <c r="B50" s="32"/>
      <c r="C50" s="32"/>
      <c r="D50" s="32"/>
      <c r="E50" s="32"/>
      <c r="F50" s="31" t="s">
        <v>81</v>
      </c>
      <c r="G50" s="31"/>
      <c r="H50" s="31"/>
      <c r="I50" s="31"/>
      <c r="J50" s="13" t="s">
        <v>0</v>
      </c>
      <c r="K50" s="15">
        <f>SUM(K51+K71+K76)</f>
        <v>44820.630769999996</v>
      </c>
      <c r="L50" s="16">
        <f>SUM(L51+L71+L76)</f>
        <v>-694.62592</v>
      </c>
      <c r="M50" s="16">
        <f>SUM(M51+M71+M76)</f>
        <v>44126.00485</v>
      </c>
    </row>
    <row r="51" spans="1:13" s="1" customFormat="1" ht="24" customHeight="1">
      <c r="A51" s="23" t="s">
        <v>73</v>
      </c>
      <c r="B51" s="23"/>
      <c r="C51" s="23"/>
      <c r="D51" s="23"/>
      <c r="E51" s="23"/>
      <c r="F51" s="24" t="s">
        <v>82</v>
      </c>
      <c r="G51" s="24"/>
      <c r="H51" s="24"/>
      <c r="I51" s="24"/>
      <c r="J51" s="17" t="s">
        <v>0</v>
      </c>
      <c r="K51" s="18">
        <f>K52+K54+K56+K58+K61+K64+K66</f>
        <v>23185.658649999998</v>
      </c>
      <c r="L51" s="19">
        <f>L52+L54+L56+L58+L61+L64+L66</f>
        <v>485.87787000000003</v>
      </c>
      <c r="M51" s="19">
        <f>M52+M54+M56+M58+M61+M64+M66</f>
        <v>23671.53652</v>
      </c>
    </row>
    <row r="52" spans="1:13" s="1" customFormat="1" ht="24" customHeight="1">
      <c r="A52" s="23" t="s">
        <v>9</v>
      </c>
      <c r="B52" s="23"/>
      <c r="C52" s="23"/>
      <c r="D52" s="23"/>
      <c r="E52" s="23"/>
      <c r="F52" s="24" t="s">
        <v>83</v>
      </c>
      <c r="G52" s="24"/>
      <c r="H52" s="24"/>
      <c r="I52" s="24"/>
      <c r="J52" s="17" t="s">
        <v>0</v>
      </c>
      <c r="K52" s="18">
        <f>K53</f>
        <v>7370.2994</v>
      </c>
      <c r="L52" s="19">
        <f>L53</f>
        <v>75.48272</v>
      </c>
      <c r="M52" s="19">
        <f>M53</f>
        <v>7445.78212</v>
      </c>
    </row>
    <row r="53" spans="1:13" s="1" customFormat="1" ht="14.25" customHeight="1">
      <c r="A53" s="23" t="s">
        <v>8</v>
      </c>
      <c r="B53" s="23"/>
      <c r="C53" s="23"/>
      <c r="D53" s="23"/>
      <c r="E53" s="23"/>
      <c r="F53" s="24" t="s">
        <v>83</v>
      </c>
      <c r="G53" s="24"/>
      <c r="H53" s="24"/>
      <c r="I53" s="24"/>
      <c r="J53" s="17" t="s">
        <v>7</v>
      </c>
      <c r="K53" s="18">
        <v>7370.2994</v>
      </c>
      <c r="L53" s="19">
        <v>75.48272</v>
      </c>
      <c r="M53" s="19">
        <f>SUM(K53:L53)</f>
        <v>7445.78212</v>
      </c>
    </row>
    <row r="54" spans="1:13" s="1" customFormat="1" ht="24" customHeight="1">
      <c r="A54" s="23" t="s">
        <v>21</v>
      </c>
      <c r="B54" s="23"/>
      <c r="C54" s="23"/>
      <c r="D54" s="23"/>
      <c r="E54" s="23"/>
      <c r="F54" s="24" t="s">
        <v>84</v>
      </c>
      <c r="G54" s="24"/>
      <c r="H54" s="24"/>
      <c r="I54" s="24"/>
      <c r="J54" s="17" t="s">
        <v>0</v>
      </c>
      <c r="K54" s="18">
        <f>K55</f>
        <v>24.9204</v>
      </c>
      <c r="L54" s="19">
        <f>L55</f>
        <v>0</v>
      </c>
      <c r="M54" s="19">
        <f>M55</f>
        <v>24.9204</v>
      </c>
    </row>
    <row r="55" spans="1:13" s="1" customFormat="1" ht="24" customHeight="1">
      <c r="A55" s="23" t="s">
        <v>13</v>
      </c>
      <c r="B55" s="23"/>
      <c r="C55" s="23"/>
      <c r="D55" s="23"/>
      <c r="E55" s="23"/>
      <c r="F55" s="24" t="s">
        <v>84</v>
      </c>
      <c r="G55" s="24"/>
      <c r="H55" s="24"/>
      <c r="I55" s="24"/>
      <c r="J55" s="17" t="s">
        <v>12</v>
      </c>
      <c r="K55" s="18">
        <v>24.9204</v>
      </c>
      <c r="L55" s="19">
        <v>0</v>
      </c>
      <c r="M55" s="19">
        <f>K55+L55</f>
        <v>24.9204</v>
      </c>
    </row>
    <row r="56" spans="1:13" s="1" customFormat="1" ht="15.75" customHeight="1">
      <c r="A56" s="23" t="s">
        <v>94</v>
      </c>
      <c r="B56" s="23"/>
      <c r="C56" s="23"/>
      <c r="D56" s="23"/>
      <c r="E56" s="23"/>
      <c r="F56" s="24" t="s">
        <v>96</v>
      </c>
      <c r="G56" s="24"/>
      <c r="H56" s="24"/>
      <c r="I56" s="24"/>
      <c r="J56" s="17" t="s">
        <v>0</v>
      </c>
      <c r="K56" s="18">
        <f>K57</f>
        <v>900</v>
      </c>
      <c r="L56" s="19">
        <f>L57</f>
        <v>-900</v>
      </c>
      <c r="M56" s="19">
        <f>M57</f>
        <v>0</v>
      </c>
    </row>
    <row r="57" spans="1:13" s="1" customFormat="1" ht="16.5" customHeight="1">
      <c r="A57" s="23" t="s">
        <v>95</v>
      </c>
      <c r="B57" s="23"/>
      <c r="C57" s="23"/>
      <c r="D57" s="23"/>
      <c r="E57" s="23"/>
      <c r="F57" s="24" t="s">
        <v>96</v>
      </c>
      <c r="G57" s="24"/>
      <c r="H57" s="24"/>
      <c r="I57" s="24"/>
      <c r="J57" s="17">
        <v>880</v>
      </c>
      <c r="K57" s="18">
        <v>900</v>
      </c>
      <c r="L57" s="19">
        <v>-900</v>
      </c>
      <c r="M57" s="19">
        <f>K57+L57</f>
        <v>0</v>
      </c>
    </row>
    <row r="58" spans="1:13" s="1" customFormat="1" ht="37.5" customHeight="1">
      <c r="A58" s="23" t="s">
        <v>97</v>
      </c>
      <c r="B58" s="23"/>
      <c r="C58" s="23"/>
      <c r="D58" s="23"/>
      <c r="E58" s="23"/>
      <c r="F58" s="24" t="s">
        <v>98</v>
      </c>
      <c r="G58" s="24"/>
      <c r="H58" s="24"/>
      <c r="I58" s="24"/>
      <c r="J58" s="17" t="s">
        <v>0</v>
      </c>
      <c r="K58" s="18">
        <f>SUM(K60+K59)</f>
        <v>0</v>
      </c>
      <c r="L58" s="19">
        <f>SUM(L60+L59)</f>
        <v>0</v>
      </c>
      <c r="M58" s="19">
        <f>SUM(M60+M59)</f>
        <v>0</v>
      </c>
    </row>
    <row r="59" spans="1:13" s="1" customFormat="1" ht="16.5" customHeight="1">
      <c r="A59" s="23" t="s">
        <v>23</v>
      </c>
      <c r="B59" s="23"/>
      <c r="C59" s="23"/>
      <c r="D59" s="23"/>
      <c r="E59" s="23"/>
      <c r="F59" s="24" t="s">
        <v>98</v>
      </c>
      <c r="G59" s="24"/>
      <c r="H59" s="24"/>
      <c r="I59" s="24"/>
      <c r="J59" s="17">
        <v>110</v>
      </c>
      <c r="K59" s="18">
        <v>0</v>
      </c>
      <c r="L59" s="19">
        <v>0</v>
      </c>
      <c r="M59" s="19">
        <f>K59+L59</f>
        <v>0</v>
      </c>
    </row>
    <row r="60" spans="1:13" s="1" customFormat="1" ht="16.5" customHeight="1">
      <c r="A60" s="23" t="s">
        <v>8</v>
      </c>
      <c r="B60" s="23"/>
      <c r="C60" s="23"/>
      <c r="D60" s="23"/>
      <c r="E60" s="23"/>
      <c r="F60" s="24" t="s">
        <v>98</v>
      </c>
      <c r="G60" s="24"/>
      <c r="H60" s="24"/>
      <c r="I60" s="24"/>
      <c r="J60" s="17">
        <v>120</v>
      </c>
      <c r="K60" s="18">
        <v>0</v>
      </c>
      <c r="L60" s="19">
        <v>0</v>
      </c>
      <c r="M60" s="19">
        <f>K60+L60</f>
        <v>0</v>
      </c>
    </row>
    <row r="61" spans="1:13" s="1" customFormat="1" ht="44.25" customHeight="1">
      <c r="A61" s="23" t="s">
        <v>123</v>
      </c>
      <c r="B61" s="23"/>
      <c r="C61" s="23"/>
      <c r="D61" s="23"/>
      <c r="E61" s="23"/>
      <c r="F61" s="24" t="s">
        <v>122</v>
      </c>
      <c r="G61" s="24"/>
      <c r="H61" s="24"/>
      <c r="I61" s="24"/>
      <c r="J61" s="17" t="s">
        <v>0</v>
      </c>
      <c r="K61" s="18">
        <f>SUM(K63+K62)</f>
        <v>360.64099999999996</v>
      </c>
      <c r="L61" s="19">
        <f>SUM(L63+L62)</f>
        <v>372</v>
      </c>
      <c r="M61" s="19">
        <f>SUM(M63+M62)</f>
        <v>732.6410000000001</v>
      </c>
    </row>
    <row r="62" spans="1:13" s="1" customFormat="1" ht="16.5" customHeight="1">
      <c r="A62" s="23" t="s">
        <v>23</v>
      </c>
      <c r="B62" s="23"/>
      <c r="C62" s="23"/>
      <c r="D62" s="23"/>
      <c r="E62" s="23"/>
      <c r="F62" s="24" t="s">
        <v>122</v>
      </c>
      <c r="G62" s="24"/>
      <c r="H62" s="24"/>
      <c r="I62" s="24"/>
      <c r="J62" s="17">
        <v>110</v>
      </c>
      <c r="K62" s="18">
        <v>307.941</v>
      </c>
      <c r="L62" s="19">
        <v>372</v>
      </c>
      <c r="M62" s="19">
        <f>K62+L62</f>
        <v>679.941</v>
      </c>
    </row>
    <row r="63" spans="1:13" s="1" customFormat="1" ht="16.5" customHeight="1">
      <c r="A63" s="23" t="s">
        <v>8</v>
      </c>
      <c r="B63" s="23"/>
      <c r="C63" s="23"/>
      <c r="D63" s="23"/>
      <c r="E63" s="23"/>
      <c r="F63" s="24" t="s">
        <v>122</v>
      </c>
      <c r="G63" s="24"/>
      <c r="H63" s="24"/>
      <c r="I63" s="24"/>
      <c r="J63" s="17">
        <v>120</v>
      </c>
      <c r="K63" s="18">
        <v>52.7</v>
      </c>
      <c r="L63" s="19">
        <v>0</v>
      </c>
      <c r="M63" s="19">
        <f>K63+L63</f>
        <v>52.7</v>
      </c>
    </row>
    <row r="64" spans="1:13" s="1" customFormat="1" ht="15" customHeight="1">
      <c r="A64" s="23" t="s">
        <v>125</v>
      </c>
      <c r="B64" s="23"/>
      <c r="C64" s="23"/>
      <c r="D64" s="23"/>
      <c r="E64" s="23"/>
      <c r="F64" s="24" t="s">
        <v>124</v>
      </c>
      <c r="G64" s="24"/>
      <c r="H64" s="24"/>
      <c r="I64" s="24"/>
      <c r="J64" s="17" t="s">
        <v>0</v>
      </c>
      <c r="K64" s="18">
        <f>K65</f>
        <v>96.24857</v>
      </c>
      <c r="L64" s="19">
        <f>L65</f>
        <v>0</v>
      </c>
      <c r="M64" s="19">
        <f>M65</f>
        <v>96.24857</v>
      </c>
    </row>
    <row r="65" spans="1:13" s="1" customFormat="1" ht="16.5" customHeight="1">
      <c r="A65" s="23" t="s">
        <v>8</v>
      </c>
      <c r="B65" s="23"/>
      <c r="C65" s="23"/>
      <c r="D65" s="23"/>
      <c r="E65" s="23"/>
      <c r="F65" s="24" t="s">
        <v>124</v>
      </c>
      <c r="G65" s="24"/>
      <c r="H65" s="24"/>
      <c r="I65" s="24"/>
      <c r="J65" s="17">
        <v>120</v>
      </c>
      <c r="K65" s="18">
        <v>96.24857</v>
      </c>
      <c r="L65" s="19">
        <v>0</v>
      </c>
      <c r="M65" s="19">
        <f>K65+L65</f>
        <v>96.24857</v>
      </c>
    </row>
    <row r="66" spans="1:13" s="1" customFormat="1" ht="13.5" customHeight="1">
      <c r="A66" s="23" t="s">
        <v>20</v>
      </c>
      <c r="B66" s="23"/>
      <c r="C66" s="23"/>
      <c r="D66" s="23"/>
      <c r="E66" s="23"/>
      <c r="F66" s="24" t="s">
        <v>85</v>
      </c>
      <c r="G66" s="24"/>
      <c r="H66" s="24"/>
      <c r="I66" s="24"/>
      <c r="J66" s="17" t="s">
        <v>0</v>
      </c>
      <c r="K66" s="18">
        <f>SUM(K67+K68+K69+K70)</f>
        <v>14433.549280000001</v>
      </c>
      <c r="L66" s="19">
        <f>SUM(L67+L68+L69+L70)</f>
        <v>938.3951500000001</v>
      </c>
      <c r="M66" s="19">
        <f>SUM(M67+M68+M69+M70)</f>
        <v>15371.944430000001</v>
      </c>
    </row>
    <row r="67" spans="1:13" s="1" customFormat="1" ht="13.5" customHeight="1">
      <c r="A67" s="23" t="s">
        <v>23</v>
      </c>
      <c r="B67" s="23"/>
      <c r="C67" s="23"/>
      <c r="D67" s="23"/>
      <c r="E67" s="23"/>
      <c r="F67" s="24" t="s">
        <v>85</v>
      </c>
      <c r="G67" s="24"/>
      <c r="H67" s="24"/>
      <c r="I67" s="24"/>
      <c r="J67" s="17" t="s">
        <v>22</v>
      </c>
      <c r="K67" s="18">
        <v>10649.97435</v>
      </c>
      <c r="L67" s="19">
        <v>880.29515</v>
      </c>
      <c r="M67" s="19">
        <f>K67+L67</f>
        <v>11530.2695</v>
      </c>
    </row>
    <row r="68" spans="1:13" s="1" customFormat="1" ht="24" customHeight="1">
      <c r="A68" s="23" t="s">
        <v>13</v>
      </c>
      <c r="B68" s="23"/>
      <c r="C68" s="23"/>
      <c r="D68" s="23"/>
      <c r="E68" s="23"/>
      <c r="F68" s="24" t="s">
        <v>85</v>
      </c>
      <c r="G68" s="24"/>
      <c r="H68" s="24"/>
      <c r="I68" s="24"/>
      <c r="J68" s="17" t="s">
        <v>12</v>
      </c>
      <c r="K68" s="18">
        <v>3729.57493</v>
      </c>
      <c r="L68" s="19">
        <v>44</v>
      </c>
      <c r="M68" s="19">
        <f>K68+L68</f>
        <v>3773.57493</v>
      </c>
    </row>
    <row r="69" spans="1:13" s="1" customFormat="1" ht="13.5" customHeight="1">
      <c r="A69" s="23" t="s">
        <v>25</v>
      </c>
      <c r="B69" s="23"/>
      <c r="C69" s="23"/>
      <c r="D69" s="23"/>
      <c r="E69" s="23"/>
      <c r="F69" s="24" t="s">
        <v>85</v>
      </c>
      <c r="G69" s="24"/>
      <c r="H69" s="24"/>
      <c r="I69" s="24"/>
      <c r="J69" s="17" t="s">
        <v>24</v>
      </c>
      <c r="K69" s="18">
        <v>33</v>
      </c>
      <c r="L69" s="19">
        <v>8</v>
      </c>
      <c r="M69" s="19">
        <f>K69+L69</f>
        <v>41</v>
      </c>
    </row>
    <row r="70" spans="1:13" s="1" customFormat="1" ht="13.5" customHeight="1">
      <c r="A70" s="23" t="s">
        <v>11</v>
      </c>
      <c r="B70" s="23"/>
      <c r="C70" s="23"/>
      <c r="D70" s="23"/>
      <c r="E70" s="23"/>
      <c r="F70" s="24" t="s">
        <v>85</v>
      </c>
      <c r="G70" s="24"/>
      <c r="H70" s="24"/>
      <c r="I70" s="24"/>
      <c r="J70" s="17" t="s">
        <v>10</v>
      </c>
      <c r="K70" s="18">
        <v>21</v>
      </c>
      <c r="L70" s="19">
        <v>6.1</v>
      </c>
      <c r="M70" s="19">
        <f>K70+L70</f>
        <v>27.1</v>
      </c>
    </row>
    <row r="71" spans="1:13" s="1" customFormat="1" ht="24" customHeight="1">
      <c r="A71" s="23" t="s">
        <v>75</v>
      </c>
      <c r="B71" s="23"/>
      <c r="C71" s="23"/>
      <c r="D71" s="23"/>
      <c r="E71" s="23"/>
      <c r="F71" s="24" t="s">
        <v>86</v>
      </c>
      <c r="G71" s="24"/>
      <c r="H71" s="24"/>
      <c r="I71" s="24"/>
      <c r="J71" s="17" t="s">
        <v>0</v>
      </c>
      <c r="K71" s="18">
        <f>SUM(K72+K74)</f>
        <v>21584.97212</v>
      </c>
      <c r="L71" s="19">
        <f>SUM(L72+L74)</f>
        <v>-1180.50379</v>
      </c>
      <c r="M71" s="19">
        <f>SUM(M72+M74)</f>
        <v>20404.46833</v>
      </c>
    </row>
    <row r="72" spans="1:13" s="1" customFormat="1" ht="15.75" customHeight="1">
      <c r="A72" s="23" t="s">
        <v>40</v>
      </c>
      <c r="B72" s="23"/>
      <c r="C72" s="23"/>
      <c r="D72" s="23"/>
      <c r="E72" s="23"/>
      <c r="F72" s="24" t="s">
        <v>87</v>
      </c>
      <c r="G72" s="24"/>
      <c r="H72" s="24"/>
      <c r="I72" s="24"/>
      <c r="J72" s="17" t="s">
        <v>0</v>
      </c>
      <c r="K72" s="18">
        <f>SUM(K73)</f>
        <v>21573.40212</v>
      </c>
      <c r="L72" s="19">
        <f>SUM(L73)</f>
        <v>-1180.50379</v>
      </c>
      <c r="M72" s="19">
        <f>SUM(M73)</f>
        <v>20392.89833</v>
      </c>
    </row>
    <row r="73" spans="1:13" s="1" customFormat="1" ht="13.5" customHeight="1">
      <c r="A73" s="23" t="s">
        <v>42</v>
      </c>
      <c r="B73" s="23"/>
      <c r="C73" s="23"/>
      <c r="D73" s="23"/>
      <c r="E73" s="23"/>
      <c r="F73" s="24" t="s">
        <v>87</v>
      </c>
      <c r="G73" s="24"/>
      <c r="H73" s="24"/>
      <c r="I73" s="24"/>
      <c r="J73" s="17" t="s">
        <v>41</v>
      </c>
      <c r="K73" s="18">
        <v>21573.40212</v>
      </c>
      <c r="L73" s="19">
        <v>-1180.50379</v>
      </c>
      <c r="M73" s="19">
        <f>K73+L73</f>
        <v>20392.89833</v>
      </c>
    </row>
    <row r="74" spans="1:13" s="1" customFormat="1" ht="26.25" customHeight="1">
      <c r="A74" s="23" t="s">
        <v>103</v>
      </c>
      <c r="B74" s="23"/>
      <c r="C74" s="23"/>
      <c r="D74" s="23"/>
      <c r="E74" s="23"/>
      <c r="F74" s="24" t="s">
        <v>117</v>
      </c>
      <c r="G74" s="24"/>
      <c r="H74" s="24"/>
      <c r="I74" s="24"/>
      <c r="J74" s="17" t="s">
        <v>0</v>
      </c>
      <c r="K74" s="18">
        <f>SUM(K75)</f>
        <v>11.57</v>
      </c>
      <c r="L74" s="19">
        <f>SUM(L75)</f>
        <v>0</v>
      </c>
      <c r="M74" s="19">
        <f>SUM(M75)</f>
        <v>11.57</v>
      </c>
    </row>
    <row r="75" spans="1:13" s="1" customFormat="1" ht="13.5" customHeight="1">
      <c r="A75" s="23" t="s">
        <v>42</v>
      </c>
      <c r="B75" s="23"/>
      <c r="C75" s="23"/>
      <c r="D75" s="23"/>
      <c r="E75" s="23"/>
      <c r="F75" s="24" t="s">
        <v>117</v>
      </c>
      <c r="G75" s="24"/>
      <c r="H75" s="24"/>
      <c r="I75" s="24"/>
      <c r="J75" s="17" t="s">
        <v>41</v>
      </c>
      <c r="K75" s="18">
        <v>11.57</v>
      </c>
      <c r="L75" s="19">
        <v>0</v>
      </c>
      <c r="M75" s="19">
        <v>11.57</v>
      </c>
    </row>
    <row r="76" spans="1:13" s="1" customFormat="1" ht="24" customHeight="1">
      <c r="A76" s="23" t="s">
        <v>74</v>
      </c>
      <c r="B76" s="23"/>
      <c r="C76" s="23"/>
      <c r="D76" s="23"/>
      <c r="E76" s="23"/>
      <c r="F76" s="24" t="s">
        <v>88</v>
      </c>
      <c r="G76" s="24"/>
      <c r="H76" s="24"/>
      <c r="I76" s="24"/>
      <c r="J76" s="17" t="s">
        <v>0</v>
      </c>
      <c r="K76" s="18">
        <f aca="true" t="shared" si="3" ref="K76:M77">K77</f>
        <v>50</v>
      </c>
      <c r="L76" s="19">
        <f t="shared" si="3"/>
        <v>0</v>
      </c>
      <c r="M76" s="19">
        <f t="shared" si="3"/>
        <v>50</v>
      </c>
    </row>
    <row r="77" spans="1:13" s="1" customFormat="1" ht="24" customHeight="1">
      <c r="A77" s="23" t="s">
        <v>9</v>
      </c>
      <c r="B77" s="23"/>
      <c r="C77" s="23"/>
      <c r="D77" s="23"/>
      <c r="E77" s="23"/>
      <c r="F77" s="24" t="s">
        <v>89</v>
      </c>
      <c r="G77" s="24"/>
      <c r="H77" s="24"/>
      <c r="I77" s="24"/>
      <c r="J77" s="17" t="s">
        <v>0</v>
      </c>
      <c r="K77" s="18">
        <f t="shared" si="3"/>
        <v>50</v>
      </c>
      <c r="L77" s="19">
        <f t="shared" si="3"/>
        <v>0</v>
      </c>
      <c r="M77" s="19">
        <f t="shared" si="3"/>
        <v>50</v>
      </c>
    </row>
    <row r="78" spans="1:13" s="1" customFormat="1" ht="24" customHeight="1">
      <c r="A78" s="23" t="s">
        <v>13</v>
      </c>
      <c r="B78" s="23"/>
      <c r="C78" s="23"/>
      <c r="D78" s="23"/>
      <c r="E78" s="23"/>
      <c r="F78" s="24" t="s">
        <v>89</v>
      </c>
      <c r="G78" s="24"/>
      <c r="H78" s="24"/>
      <c r="I78" s="24"/>
      <c r="J78" s="17">
        <v>240</v>
      </c>
      <c r="K78" s="18">
        <v>50</v>
      </c>
      <c r="L78" s="19">
        <v>0</v>
      </c>
      <c r="M78" s="19">
        <v>50</v>
      </c>
    </row>
    <row r="79" spans="1:13" s="1" customFormat="1" ht="24" customHeight="1">
      <c r="A79" s="32" t="s">
        <v>64</v>
      </c>
      <c r="B79" s="32"/>
      <c r="C79" s="32"/>
      <c r="D79" s="32"/>
      <c r="E79" s="32"/>
      <c r="F79" s="31" t="s">
        <v>67</v>
      </c>
      <c r="G79" s="31"/>
      <c r="H79" s="31"/>
      <c r="I79" s="31"/>
      <c r="J79" s="13" t="s">
        <v>0</v>
      </c>
      <c r="K79" s="15">
        <f aca="true" t="shared" si="4" ref="K79:M81">K80</f>
        <v>120.02208</v>
      </c>
      <c r="L79" s="16">
        <f t="shared" si="4"/>
        <v>0</v>
      </c>
      <c r="M79" s="16">
        <f t="shared" si="4"/>
        <v>120.02208</v>
      </c>
    </row>
    <row r="80" spans="1:13" s="1" customFormat="1" ht="13.5" customHeight="1">
      <c r="A80" s="23" t="s">
        <v>65</v>
      </c>
      <c r="B80" s="23"/>
      <c r="C80" s="23"/>
      <c r="D80" s="23"/>
      <c r="E80" s="23"/>
      <c r="F80" s="24" t="s">
        <v>78</v>
      </c>
      <c r="G80" s="24"/>
      <c r="H80" s="24"/>
      <c r="I80" s="24"/>
      <c r="J80" s="17" t="s">
        <v>0</v>
      </c>
      <c r="K80" s="18">
        <f t="shared" si="4"/>
        <v>120.02208</v>
      </c>
      <c r="L80" s="19">
        <f t="shared" si="4"/>
        <v>0</v>
      </c>
      <c r="M80" s="19">
        <f t="shared" si="4"/>
        <v>120.02208</v>
      </c>
    </row>
    <row r="81" spans="1:13" s="1" customFormat="1" ht="13.5" customHeight="1">
      <c r="A81" s="23" t="s">
        <v>20</v>
      </c>
      <c r="B81" s="23"/>
      <c r="C81" s="23"/>
      <c r="D81" s="23"/>
      <c r="E81" s="23"/>
      <c r="F81" s="24" t="s">
        <v>39</v>
      </c>
      <c r="G81" s="24"/>
      <c r="H81" s="24"/>
      <c r="I81" s="24"/>
      <c r="J81" s="17" t="s">
        <v>0</v>
      </c>
      <c r="K81" s="18">
        <f t="shared" si="4"/>
        <v>120.02208</v>
      </c>
      <c r="L81" s="19">
        <f t="shared" si="4"/>
        <v>0</v>
      </c>
      <c r="M81" s="19">
        <f t="shared" si="4"/>
        <v>120.02208</v>
      </c>
    </row>
    <row r="82" spans="1:13" s="1" customFormat="1" ht="24" customHeight="1">
      <c r="A82" s="23" t="s">
        <v>13</v>
      </c>
      <c r="B82" s="23"/>
      <c r="C82" s="23"/>
      <c r="D82" s="23"/>
      <c r="E82" s="23"/>
      <c r="F82" s="24" t="s">
        <v>39</v>
      </c>
      <c r="G82" s="24"/>
      <c r="H82" s="24"/>
      <c r="I82" s="24"/>
      <c r="J82" s="17" t="s">
        <v>12</v>
      </c>
      <c r="K82" s="18">
        <v>120.02208</v>
      </c>
      <c r="L82" s="19">
        <v>0</v>
      </c>
      <c r="M82" s="19">
        <f>K82+L82</f>
        <v>120.02208</v>
      </c>
    </row>
    <row r="83" spans="1:13" s="1" customFormat="1" ht="22.5" customHeight="1">
      <c r="A83" s="32" t="s">
        <v>63</v>
      </c>
      <c r="B83" s="32"/>
      <c r="C83" s="32"/>
      <c r="D83" s="32"/>
      <c r="E83" s="32"/>
      <c r="F83" s="31" t="s">
        <v>66</v>
      </c>
      <c r="G83" s="31"/>
      <c r="H83" s="31"/>
      <c r="I83" s="31"/>
      <c r="J83" s="13" t="s">
        <v>0</v>
      </c>
      <c r="K83" s="15">
        <f aca="true" t="shared" si="5" ref="K83:M84">K84</f>
        <v>827</v>
      </c>
      <c r="L83" s="16">
        <f t="shared" si="5"/>
        <v>35</v>
      </c>
      <c r="M83" s="16">
        <f t="shared" si="5"/>
        <v>862</v>
      </c>
    </row>
    <row r="84" spans="1:13" s="1" customFormat="1" ht="23.25" customHeight="1">
      <c r="A84" s="23" t="s">
        <v>76</v>
      </c>
      <c r="B84" s="23"/>
      <c r="C84" s="23"/>
      <c r="D84" s="23"/>
      <c r="E84" s="23"/>
      <c r="F84" s="24" t="s">
        <v>80</v>
      </c>
      <c r="G84" s="24"/>
      <c r="H84" s="24"/>
      <c r="I84" s="24"/>
      <c r="J84" s="17" t="s">
        <v>0</v>
      </c>
      <c r="K84" s="18">
        <f t="shared" si="5"/>
        <v>827</v>
      </c>
      <c r="L84" s="19">
        <f t="shared" si="5"/>
        <v>35</v>
      </c>
      <c r="M84" s="19">
        <f t="shared" si="5"/>
        <v>862</v>
      </c>
    </row>
    <row r="85" spans="1:13" s="1" customFormat="1" ht="13.5" customHeight="1">
      <c r="A85" s="23" t="s">
        <v>20</v>
      </c>
      <c r="B85" s="23"/>
      <c r="C85" s="23"/>
      <c r="D85" s="23"/>
      <c r="E85" s="23"/>
      <c r="F85" s="24" t="s">
        <v>19</v>
      </c>
      <c r="G85" s="24"/>
      <c r="H85" s="24"/>
      <c r="I85" s="24"/>
      <c r="J85" s="17" t="s">
        <v>0</v>
      </c>
      <c r="K85" s="18">
        <f>K86+K87</f>
        <v>827</v>
      </c>
      <c r="L85" s="19">
        <f>L86+L87</f>
        <v>35</v>
      </c>
      <c r="M85" s="19">
        <f>M86+M87</f>
        <v>862</v>
      </c>
    </row>
    <row r="86" spans="1:13" s="1" customFormat="1" ht="24" customHeight="1">
      <c r="A86" s="23" t="s">
        <v>13</v>
      </c>
      <c r="B86" s="23"/>
      <c r="C86" s="23"/>
      <c r="D86" s="23"/>
      <c r="E86" s="23"/>
      <c r="F86" s="24" t="s">
        <v>19</v>
      </c>
      <c r="G86" s="24"/>
      <c r="H86" s="24"/>
      <c r="I86" s="24"/>
      <c r="J86" s="17" t="s">
        <v>12</v>
      </c>
      <c r="K86" s="18">
        <v>554</v>
      </c>
      <c r="L86" s="19">
        <v>35</v>
      </c>
      <c r="M86" s="19">
        <f>SUM(K86:L86)</f>
        <v>589</v>
      </c>
    </row>
    <row r="87" spans="1:13" s="1" customFormat="1" ht="13.5" customHeight="1">
      <c r="A87" s="23" t="s">
        <v>11</v>
      </c>
      <c r="B87" s="23"/>
      <c r="C87" s="23"/>
      <c r="D87" s="23"/>
      <c r="E87" s="23"/>
      <c r="F87" s="24" t="s">
        <v>19</v>
      </c>
      <c r="G87" s="24"/>
      <c r="H87" s="24"/>
      <c r="I87" s="24"/>
      <c r="J87" s="17" t="s">
        <v>10</v>
      </c>
      <c r="K87" s="18">
        <v>273</v>
      </c>
      <c r="L87" s="19">
        <v>0</v>
      </c>
      <c r="M87" s="19">
        <v>273</v>
      </c>
    </row>
    <row r="88" spans="1:13" s="1" customFormat="1" ht="32.25" customHeight="1">
      <c r="A88" s="32" t="s">
        <v>69</v>
      </c>
      <c r="B88" s="32"/>
      <c r="C88" s="32"/>
      <c r="D88" s="32"/>
      <c r="E88" s="32"/>
      <c r="F88" s="31" t="s">
        <v>71</v>
      </c>
      <c r="G88" s="31"/>
      <c r="H88" s="31"/>
      <c r="I88" s="31"/>
      <c r="J88" s="13" t="s">
        <v>0</v>
      </c>
      <c r="K88" s="15">
        <f>SUM(K89+K92)</f>
        <v>128.1</v>
      </c>
      <c r="L88" s="16">
        <f>SUM(L89+L92)</f>
        <v>0</v>
      </c>
      <c r="M88" s="16">
        <f>SUM(M89+M92)</f>
        <v>128.1</v>
      </c>
    </row>
    <row r="89" spans="1:13" s="1" customFormat="1" ht="13.5" customHeight="1">
      <c r="A89" s="23" t="s">
        <v>70</v>
      </c>
      <c r="B89" s="23"/>
      <c r="C89" s="23"/>
      <c r="D89" s="23"/>
      <c r="E89" s="23"/>
      <c r="F89" s="24" t="s">
        <v>77</v>
      </c>
      <c r="G89" s="24"/>
      <c r="H89" s="24"/>
      <c r="I89" s="24"/>
      <c r="J89" s="17" t="s">
        <v>0</v>
      </c>
      <c r="K89" s="18">
        <f aca="true" t="shared" si="6" ref="K89:M90">K90</f>
        <v>128.1</v>
      </c>
      <c r="L89" s="19">
        <f t="shared" si="6"/>
        <v>0</v>
      </c>
      <c r="M89" s="19">
        <f t="shared" si="6"/>
        <v>128.1</v>
      </c>
    </row>
    <row r="90" spans="1:13" s="1" customFormat="1" ht="13.5" customHeight="1">
      <c r="A90" s="23" t="s">
        <v>29</v>
      </c>
      <c r="B90" s="23"/>
      <c r="C90" s="23"/>
      <c r="D90" s="23"/>
      <c r="E90" s="23"/>
      <c r="F90" s="24" t="s">
        <v>28</v>
      </c>
      <c r="G90" s="24"/>
      <c r="H90" s="24"/>
      <c r="I90" s="24"/>
      <c r="J90" s="17" t="s">
        <v>0</v>
      </c>
      <c r="K90" s="18">
        <f t="shared" si="6"/>
        <v>128.1</v>
      </c>
      <c r="L90" s="19">
        <f t="shared" si="6"/>
        <v>0</v>
      </c>
      <c r="M90" s="19">
        <f t="shared" si="6"/>
        <v>128.1</v>
      </c>
    </row>
    <row r="91" spans="1:13" s="1" customFormat="1" ht="24" customHeight="1">
      <c r="A91" s="23" t="s">
        <v>13</v>
      </c>
      <c r="B91" s="23"/>
      <c r="C91" s="23"/>
      <c r="D91" s="23"/>
      <c r="E91" s="23"/>
      <c r="F91" s="24" t="s">
        <v>28</v>
      </c>
      <c r="G91" s="24"/>
      <c r="H91" s="24"/>
      <c r="I91" s="24"/>
      <c r="J91" s="17" t="s">
        <v>12</v>
      </c>
      <c r="K91" s="18">
        <v>128.1</v>
      </c>
      <c r="L91" s="19">
        <f>'[1]приложение 7'!$K$47</f>
        <v>0</v>
      </c>
      <c r="M91" s="19">
        <f>SUM(K91:L91)</f>
        <v>128.1</v>
      </c>
    </row>
    <row r="92" spans="1:13" s="1" customFormat="1" ht="41.25" customHeight="1">
      <c r="A92" s="23" t="s">
        <v>113</v>
      </c>
      <c r="B92" s="23"/>
      <c r="C92" s="23"/>
      <c r="D92" s="23"/>
      <c r="E92" s="23"/>
      <c r="F92" s="24" t="s">
        <v>114</v>
      </c>
      <c r="G92" s="24"/>
      <c r="H92" s="24"/>
      <c r="I92" s="24"/>
      <c r="J92" s="17" t="s">
        <v>0</v>
      </c>
      <c r="K92" s="18">
        <f aca="true" t="shared" si="7" ref="K92:M93">K93</f>
        <v>0</v>
      </c>
      <c r="L92" s="19">
        <f t="shared" si="7"/>
        <v>0</v>
      </c>
      <c r="M92" s="19">
        <f t="shared" si="7"/>
        <v>0</v>
      </c>
    </row>
    <row r="93" spans="1:13" s="1" customFormat="1" ht="16.5" customHeight="1">
      <c r="A93" s="23" t="s">
        <v>29</v>
      </c>
      <c r="B93" s="23"/>
      <c r="C93" s="23"/>
      <c r="D93" s="23"/>
      <c r="E93" s="23"/>
      <c r="F93" s="24" t="s">
        <v>115</v>
      </c>
      <c r="G93" s="24"/>
      <c r="H93" s="24"/>
      <c r="I93" s="24"/>
      <c r="J93" s="17" t="s">
        <v>0</v>
      </c>
      <c r="K93" s="18">
        <f t="shared" si="7"/>
        <v>0</v>
      </c>
      <c r="L93" s="19">
        <f t="shared" si="7"/>
        <v>0</v>
      </c>
      <c r="M93" s="19">
        <f t="shared" si="7"/>
        <v>0</v>
      </c>
    </row>
    <row r="94" spans="1:13" s="1" customFormat="1" ht="24" customHeight="1">
      <c r="A94" s="23" t="s">
        <v>13</v>
      </c>
      <c r="B94" s="23"/>
      <c r="C94" s="23"/>
      <c r="D94" s="23"/>
      <c r="E94" s="23"/>
      <c r="F94" s="24" t="s">
        <v>115</v>
      </c>
      <c r="G94" s="24"/>
      <c r="H94" s="24"/>
      <c r="I94" s="24"/>
      <c r="J94" s="17" t="s">
        <v>12</v>
      </c>
      <c r="K94" s="18">
        <v>0</v>
      </c>
      <c r="L94" s="19">
        <v>0</v>
      </c>
      <c r="M94" s="19">
        <f>SUM(K94:L94)</f>
        <v>0</v>
      </c>
    </row>
    <row r="95" spans="1:13" s="1" customFormat="1" ht="13.5" customHeight="1">
      <c r="A95" s="32" t="s">
        <v>47</v>
      </c>
      <c r="B95" s="32"/>
      <c r="C95" s="32"/>
      <c r="D95" s="32"/>
      <c r="E95" s="32"/>
      <c r="F95" s="31" t="s">
        <v>0</v>
      </c>
      <c r="G95" s="31"/>
      <c r="H95" s="31"/>
      <c r="I95" s="31"/>
      <c r="J95" s="13" t="s">
        <v>0</v>
      </c>
      <c r="K95" s="15">
        <f>K96+K99+K102+K105+K108+K113</f>
        <v>2581.7741300000002</v>
      </c>
      <c r="L95" s="15">
        <f>L96+L99+L102+L105+L108+L113</f>
        <v>992.73564</v>
      </c>
      <c r="M95" s="15">
        <f>M96+M99+M102+M105+M108+M113</f>
        <v>3574.50977</v>
      </c>
    </row>
    <row r="96" spans="1:13" s="1" customFormat="1" ht="15" customHeight="1">
      <c r="A96" s="32" t="s">
        <v>127</v>
      </c>
      <c r="B96" s="32"/>
      <c r="C96" s="32"/>
      <c r="D96" s="32"/>
      <c r="E96" s="32"/>
      <c r="F96" s="31" t="s">
        <v>79</v>
      </c>
      <c r="G96" s="31"/>
      <c r="H96" s="31"/>
      <c r="I96" s="31"/>
      <c r="J96" s="13" t="s">
        <v>0</v>
      </c>
      <c r="K96" s="15">
        <f aca="true" t="shared" si="8" ref="K96:M97">K97</f>
        <v>4.5</v>
      </c>
      <c r="L96" s="16">
        <f t="shared" si="8"/>
        <v>0</v>
      </c>
      <c r="M96" s="16">
        <f t="shared" si="8"/>
        <v>4.5</v>
      </c>
    </row>
    <row r="97" spans="1:13" s="1" customFormat="1" ht="15" customHeight="1">
      <c r="A97" s="23" t="s">
        <v>129</v>
      </c>
      <c r="B97" s="23"/>
      <c r="C97" s="23"/>
      <c r="D97" s="23"/>
      <c r="E97" s="23"/>
      <c r="F97" s="24" t="s">
        <v>130</v>
      </c>
      <c r="G97" s="24"/>
      <c r="H97" s="24"/>
      <c r="I97" s="24"/>
      <c r="J97" s="17" t="s">
        <v>0</v>
      </c>
      <c r="K97" s="18">
        <f t="shared" si="8"/>
        <v>4.5</v>
      </c>
      <c r="L97" s="19">
        <f t="shared" si="8"/>
        <v>0</v>
      </c>
      <c r="M97" s="19">
        <f t="shared" si="8"/>
        <v>4.5</v>
      </c>
    </row>
    <row r="98" spans="1:13" s="1" customFormat="1" ht="14.25" customHeight="1">
      <c r="A98" s="23" t="s">
        <v>128</v>
      </c>
      <c r="B98" s="23"/>
      <c r="C98" s="23"/>
      <c r="D98" s="23"/>
      <c r="E98" s="23"/>
      <c r="F98" s="24" t="s">
        <v>130</v>
      </c>
      <c r="G98" s="24"/>
      <c r="H98" s="24"/>
      <c r="I98" s="24"/>
      <c r="J98" s="17">
        <v>830</v>
      </c>
      <c r="K98" s="18">
        <v>4.5</v>
      </c>
      <c r="L98" s="19">
        <v>0</v>
      </c>
      <c r="M98" s="19">
        <f>K98+L98</f>
        <v>4.5</v>
      </c>
    </row>
    <row r="99" spans="1:13" s="1" customFormat="1" ht="25.5" customHeight="1">
      <c r="A99" s="32" t="s">
        <v>121</v>
      </c>
      <c r="B99" s="32"/>
      <c r="C99" s="32"/>
      <c r="D99" s="32"/>
      <c r="E99" s="32"/>
      <c r="F99" s="31" t="s">
        <v>79</v>
      </c>
      <c r="G99" s="31"/>
      <c r="H99" s="31"/>
      <c r="I99" s="31"/>
      <c r="J99" s="13" t="s">
        <v>0</v>
      </c>
      <c r="K99" s="15">
        <f aca="true" t="shared" si="9" ref="K99:M100">K100</f>
        <v>15</v>
      </c>
      <c r="L99" s="16">
        <f t="shared" si="9"/>
        <v>0</v>
      </c>
      <c r="M99" s="16">
        <f t="shared" si="9"/>
        <v>15</v>
      </c>
    </row>
    <row r="100" spans="1:13" s="1" customFormat="1" ht="24.75" customHeight="1">
      <c r="A100" s="23" t="s">
        <v>119</v>
      </c>
      <c r="B100" s="23"/>
      <c r="C100" s="23"/>
      <c r="D100" s="23"/>
      <c r="E100" s="23"/>
      <c r="F100" s="24" t="s">
        <v>118</v>
      </c>
      <c r="G100" s="24"/>
      <c r="H100" s="24"/>
      <c r="I100" s="24"/>
      <c r="J100" s="17" t="s">
        <v>0</v>
      </c>
      <c r="K100" s="18">
        <f t="shared" si="9"/>
        <v>15</v>
      </c>
      <c r="L100" s="19">
        <f t="shared" si="9"/>
        <v>0</v>
      </c>
      <c r="M100" s="19">
        <f t="shared" si="9"/>
        <v>15</v>
      </c>
    </row>
    <row r="101" spans="1:13" s="1" customFormat="1" ht="14.25" customHeight="1">
      <c r="A101" s="23" t="s">
        <v>120</v>
      </c>
      <c r="B101" s="23"/>
      <c r="C101" s="23"/>
      <c r="D101" s="23"/>
      <c r="E101" s="23"/>
      <c r="F101" s="24" t="s">
        <v>118</v>
      </c>
      <c r="G101" s="24"/>
      <c r="H101" s="24"/>
      <c r="I101" s="24"/>
      <c r="J101" s="17">
        <v>320</v>
      </c>
      <c r="K101" s="18">
        <v>15</v>
      </c>
      <c r="L101" s="19">
        <v>0</v>
      </c>
      <c r="M101" s="19">
        <f>K101+L101</f>
        <v>15</v>
      </c>
    </row>
    <row r="102" spans="1:13" s="1" customFormat="1" ht="13.5" customHeight="1">
      <c r="A102" s="32" t="s">
        <v>14</v>
      </c>
      <c r="B102" s="32"/>
      <c r="C102" s="32"/>
      <c r="D102" s="32"/>
      <c r="E102" s="32"/>
      <c r="F102" s="31" t="s">
        <v>79</v>
      </c>
      <c r="G102" s="31"/>
      <c r="H102" s="31"/>
      <c r="I102" s="31"/>
      <c r="J102" s="13" t="s">
        <v>0</v>
      </c>
      <c r="K102" s="15">
        <f aca="true" t="shared" si="10" ref="K102:M103">K103</f>
        <v>35</v>
      </c>
      <c r="L102" s="16">
        <f t="shared" si="10"/>
        <v>0</v>
      </c>
      <c r="M102" s="16">
        <f t="shared" si="10"/>
        <v>35</v>
      </c>
    </row>
    <row r="103" spans="1:13" s="1" customFormat="1" ht="13.5" customHeight="1">
      <c r="A103" s="23" t="s">
        <v>16</v>
      </c>
      <c r="B103" s="23"/>
      <c r="C103" s="23"/>
      <c r="D103" s="23"/>
      <c r="E103" s="23"/>
      <c r="F103" s="24" t="s">
        <v>15</v>
      </c>
      <c r="G103" s="24"/>
      <c r="H103" s="24"/>
      <c r="I103" s="24"/>
      <c r="J103" s="17" t="s">
        <v>0</v>
      </c>
      <c r="K103" s="18">
        <f t="shared" si="10"/>
        <v>35</v>
      </c>
      <c r="L103" s="19">
        <f t="shared" si="10"/>
        <v>0</v>
      </c>
      <c r="M103" s="19">
        <f t="shared" si="10"/>
        <v>35</v>
      </c>
    </row>
    <row r="104" spans="1:13" s="1" customFormat="1" ht="13.5" customHeight="1">
      <c r="A104" s="23" t="s">
        <v>18</v>
      </c>
      <c r="B104" s="23"/>
      <c r="C104" s="23"/>
      <c r="D104" s="23"/>
      <c r="E104" s="23"/>
      <c r="F104" s="24" t="s">
        <v>15</v>
      </c>
      <c r="G104" s="24"/>
      <c r="H104" s="24"/>
      <c r="I104" s="24"/>
      <c r="J104" s="17" t="s">
        <v>17</v>
      </c>
      <c r="K104" s="18">
        <v>35</v>
      </c>
      <c r="L104" s="19">
        <v>0</v>
      </c>
      <c r="M104" s="19">
        <f>K104+L104</f>
        <v>35</v>
      </c>
    </row>
    <row r="105" spans="1:13" s="1" customFormat="1" ht="13.5" customHeight="1">
      <c r="A105" s="32" t="s">
        <v>26</v>
      </c>
      <c r="B105" s="32"/>
      <c r="C105" s="32"/>
      <c r="D105" s="32"/>
      <c r="E105" s="32"/>
      <c r="F105" s="31" t="s">
        <v>79</v>
      </c>
      <c r="G105" s="31"/>
      <c r="H105" s="31"/>
      <c r="I105" s="31"/>
      <c r="J105" s="13" t="s">
        <v>0</v>
      </c>
      <c r="K105" s="15">
        <f aca="true" t="shared" si="11" ref="K105:M106">K106</f>
        <v>246.9</v>
      </c>
      <c r="L105" s="16">
        <f t="shared" si="11"/>
        <v>0</v>
      </c>
      <c r="M105" s="16">
        <f t="shared" si="11"/>
        <v>246.9</v>
      </c>
    </row>
    <row r="106" spans="1:13" s="1" customFormat="1" ht="33" customHeight="1">
      <c r="A106" s="23" t="s">
        <v>116</v>
      </c>
      <c r="B106" s="23"/>
      <c r="C106" s="23"/>
      <c r="D106" s="23"/>
      <c r="E106" s="23"/>
      <c r="F106" s="24" t="s">
        <v>27</v>
      </c>
      <c r="G106" s="24"/>
      <c r="H106" s="24"/>
      <c r="I106" s="24"/>
      <c r="J106" s="17" t="s">
        <v>0</v>
      </c>
      <c r="K106" s="18">
        <f t="shared" si="11"/>
        <v>246.9</v>
      </c>
      <c r="L106" s="19">
        <f t="shared" si="11"/>
        <v>0</v>
      </c>
      <c r="M106" s="19">
        <f t="shared" si="11"/>
        <v>246.9</v>
      </c>
    </row>
    <row r="107" spans="1:13" s="1" customFormat="1" ht="15.75" customHeight="1">
      <c r="A107" s="23" t="s">
        <v>8</v>
      </c>
      <c r="B107" s="23"/>
      <c r="C107" s="23"/>
      <c r="D107" s="23"/>
      <c r="E107" s="23"/>
      <c r="F107" s="24" t="s">
        <v>27</v>
      </c>
      <c r="G107" s="24"/>
      <c r="H107" s="24"/>
      <c r="I107" s="24"/>
      <c r="J107" s="17" t="s">
        <v>7</v>
      </c>
      <c r="K107" s="18">
        <v>246.9</v>
      </c>
      <c r="L107" s="19">
        <v>0</v>
      </c>
      <c r="M107" s="19">
        <v>246.9</v>
      </c>
    </row>
    <row r="108" spans="1:13" s="1" customFormat="1" ht="24" customHeight="1">
      <c r="A108" s="32" t="s">
        <v>4</v>
      </c>
      <c r="B108" s="32"/>
      <c r="C108" s="32"/>
      <c r="D108" s="32"/>
      <c r="E108" s="32"/>
      <c r="F108" s="31" t="s">
        <v>79</v>
      </c>
      <c r="G108" s="31"/>
      <c r="H108" s="31"/>
      <c r="I108" s="31"/>
      <c r="J108" s="13" t="s">
        <v>0</v>
      </c>
      <c r="K108" s="15">
        <f>K109+K111</f>
        <v>2280.37413</v>
      </c>
      <c r="L108" s="16">
        <f>L109+L111</f>
        <v>92.73564</v>
      </c>
      <c r="M108" s="16">
        <f>M109+M111</f>
        <v>2373.10977</v>
      </c>
    </row>
    <row r="109" spans="1:14" s="1" customFormat="1" ht="13.5" customHeight="1">
      <c r="A109" s="23" t="s">
        <v>6</v>
      </c>
      <c r="B109" s="23"/>
      <c r="C109" s="23"/>
      <c r="D109" s="23"/>
      <c r="E109" s="23"/>
      <c r="F109" s="24" t="s">
        <v>5</v>
      </c>
      <c r="G109" s="24"/>
      <c r="H109" s="24"/>
      <c r="I109" s="24"/>
      <c r="J109" s="17" t="s">
        <v>0</v>
      </c>
      <c r="K109" s="20">
        <f aca="true" t="shared" si="12" ref="K109:M111">K110</f>
        <v>2264.3327</v>
      </c>
      <c r="L109" s="21">
        <f t="shared" si="12"/>
        <v>92.73564</v>
      </c>
      <c r="M109" s="21">
        <f t="shared" si="12"/>
        <v>2357.06834</v>
      </c>
      <c r="N109" s="3"/>
    </row>
    <row r="110" spans="1:14" s="1" customFormat="1" ht="15" customHeight="1">
      <c r="A110" s="23" t="s">
        <v>8</v>
      </c>
      <c r="B110" s="23"/>
      <c r="C110" s="23"/>
      <c r="D110" s="23"/>
      <c r="E110" s="23"/>
      <c r="F110" s="24" t="s">
        <v>5</v>
      </c>
      <c r="G110" s="24"/>
      <c r="H110" s="24"/>
      <c r="I110" s="24"/>
      <c r="J110" s="17" t="s">
        <v>7</v>
      </c>
      <c r="K110" s="20">
        <v>2264.3327</v>
      </c>
      <c r="L110" s="21">
        <v>92.73564</v>
      </c>
      <c r="M110" s="21">
        <f>SUM(K110:L110)</f>
        <v>2357.06834</v>
      </c>
      <c r="N110" s="3"/>
    </row>
    <row r="111" spans="1:14" s="1" customFormat="1" ht="13.5" customHeight="1">
      <c r="A111" s="23" t="s">
        <v>125</v>
      </c>
      <c r="B111" s="23"/>
      <c r="C111" s="23"/>
      <c r="D111" s="23"/>
      <c r="E111" s="23"/>
      <c r="F111" s="24" t="s">
        <v>126</v>
      </c>
      <c r="G111" s="24"/>
      <c r="H111" s="24"/>
      <c r="I111" s="24"/>
      <c r="J111" s="17" t="s">
        <v>0</v>
      </c>
      <c r="K111" s="20">
        <f t="shared" si="12"/>
        <v>16.04143</v>
      </c>
      <c r="L111" s="21">
        <f t="shared" si="12"/>
        <v>0</v>
      </c>
      <c r="M111" s="21">
        <f t="shared" si="12"/>
        <v>16.04143</v>
      </c>
      <c r="N111" s="3"/>
    </row>
    <row r="112" spans="1:14" s="1" customFormat="1" ht="15" customHeight="1">
      <c r="A112" s="23" t="s">
        <v>8</v>
      </c>
      <c r="B112" s="23"/>
      <c r="C112" s="23"/>
      <c r="D112" s="23"/>
      <c r="E112" s="23"/>
      <c r="F112" s="24" t="s">
        <v>126</v>
      </c>
      <c r="G112" s="24"/>
      <c r="H112" s="24"/>
      <c r="I112" s="24"/>
      <c r="J112" s="17" t="s">
        <v>7</v>
      </c>
      <c r="K112" s="20">
        <v>16.04143</v>
      </c>
      <c r="L112" s="21">
        <v>0</v>
      </c>
      <c r="M112" s="21">
        <f>SUM(K112:L112)</f>
        <v>16.04143</v>
      </c>
      <c r="N112" s="3"/>
    </row>
    <row r="113" spans="1:13" s="1" customFormat="1" ht="21" customHeight="1">
      <c r="A113" s="32" t="s">
        <v>134</v>
      </c>
      <c r="B113" s="32"/>
      <c r="C113" s="32"/>
      <c r="D113" s="32"/>
      <c r="E113" s="32"/>
      <c r="F113" s="37" t="s">
        <v>136</v>
      </c>
      <c r="G113" s="38"/>
      <c r="H113" s="38"/>
      <c r="I113" s="39"/>
      <c r="J113" s="13" t="s">
        <v>0</v>
      </c>
      <c r="K113" s="15">
        <f aca="true" t="shared" si="13" ref="K113:M114">K114</f>
        <v>0</v>
      </c>
      <c r="L113" s="16">
        <f t="shared" si="13"/>
        <v>900</v>
      </c>
      <c r="M113" s="16">
        <f t="shared" si="13"/>
        <v>900</v>
      </c>
    </row>
    <row r="114" spans="1:13" s="1" customFormat="1" ht="16.5" customHeight="1">
      <c r="A114" s="23" t="s">
        <v>135</v>
      </c>
      <c r="B114" s="23"/>
      <c r="C114" s="23"/>
      <c r="D114" s="23"/>
      <c r="E114" s="23"/>
      <c r="F114" s="40" t="s">
        <v>137</v>
      </c>
      <c r="G114" s="41"/>
      <c r="H114" s="41"/>
      <c r="I114" s="42"/>
      <c r="J114" s="17" t="s">
        <v>0</v>
      </c>
      <c r="K114" s="18">
        <f t="shared" si="13"/>
        <v>0</v>
      </c>
      <c r="L114" s="19">
        <f t="shared" si="13"/>
        <v>900</v>
      </c>
      <c r="M114" s="19">
        <f t="shared" si="13"/>
        <v>900</v>
      </c>
    </row>
    <row r="115" spans="1:13" s="1" customFormat="1" ht="13.5" customHeight="1">
      <c r="A115" s="23" t="s">
        <v>95</v>
      </c>
      <c r="B115" s="23"/>
      <c r="C115" s="23"/>
      <c r="D115" s="23"/>
      <c r="E115" s="23"/>
      <c r="F115" s="40" t="s">
        <v>137</v>
      </c>
      <c r="G115" s="41"/>
      <c r="H115" s="41"/>
      <c r="I115" s="42"/>
      <c r="J115" s="17">
        <v>880</v>
      </c>
      <c r="K115" s="18">
        <v>0</v>
      </c>
      <c r="L115" s="19">
        <v>900</v>
      </c>
      <c r="M115" s="19">
        <f>K115+L115</f>
        <v>900</v>
      </c>
    </row>
    <row r="116" spans="1:14" s="1" customFormat="1" ht="15" customHeight="1">
      <c r="A116" s="28" t="s">
        <v>44</v>
      </c>
      <c r="B116" s="29"/>
      <c r="C116" s="29"/>
      <c r="D116" s="29"/>
      <c r="E116" s="29"/>
      <c r="F116" s="29"/>
      <c r="G116" s="29"/>
      <c r="H116" s="29"/>
      <c r="I116" s="29"/>
      <c r="J116" s="30"/>
      <c r="K116" s="15">
        <f>K95+K15</f>
        <v>62190.923559999996</v>
      </c>
      <c r="L116" s="16">
        <f>L95+L15</f>
        <v>372</v>
      </c>
      <c r="M116" s="16">
        <f>M95+M15</f>
        <v>62562.923559999996</v>
      </c>
      <c r="N116" s="3"/>
    </row>
    <row r="117" spans="11:14" ht="12.75">
      <c r="K117" s="3"/>
      <c r="L117" s="4"/>
      <c r="M117" s="4"/>
      <c r="N117" s="4"/>
    </row>
    <row r="118" spans="11:14" ht="12.75">
      <c r="K118" s="3"/>
      <c r="L118" s="4"/>
      <c r="M118" s="4"/>
      <c r="N118" s="4"/>
    </row>
  </sheetData>
  <sheetProtection/>
  <mergeCells count="208">
    <mergeCell ref="F103:I103"/>
    <mergeCell ref="A113:E113"/>
    <mergeCell ref="F113:I113"/>
    <mergeCell ref="A114:E114"/>
    <mergeCell ref="F114:I114"/>
    <mergeCell ref="A115:E115"/>
    <mergeCell ref="F115:I115"/>
    <mergeCell ref="F102:I102"/>
    <mergeCell ref="F112:I112"/>
    <mergeCell ref="A96:E96"/>
    <mergeCell ref="F96:I96"/>
    <mergeCell ref="A97:E97"/>
    <mergeCell ref="F97:I97"/>
    <mergeCell ref="A98:E98"/>
    <mergeCell ref="F98:I98"/>
    <mergeCell ref="F104:I104"/>
    <mergeCell ref="A105:E105"/>
    <mergeCell ref="A111:E111"/>
    <mergeCell ref="F111:I111"/>
    <mergeCell ref="F109:I109"/>
    <mergeCell ref="A109:E109"/>
    <mergeCell ref="F110:I110"/>
    <mergeCell ref="F108:I108"/>
    <mergeCell ref="F44:I44"/>
    <mergeCell ref="F92:I92"/>
    <mergeCell ref="A93:E93"/>
    <mergeCell ref="F93:I93"/>
    <mergeCell ref="A54:E54"/>
    <mergeCell ref="A69:E69"/>
    <mergeCell ref="A67:E67"/>
    <mergeCell ref="A72:E72"/>
    <mergeCell ref="A46:E46"/>
    <mergeCell ref="A64:E64"/>
    <mergeCell ref="A11:M11"/>
    <mergeCell ref="A42:E42"/>
    <mergeCell ref="F42:I42"/>
    <mergeCell ref="A43:E43"/>
    <mergeCell ref="F43:I43"/>
    <mergeCell ref="A41:E41"/>
    <mergeCell ref="F41:I41"/>
    <mergeCell ref="A22:E22"/>
    <mergeCell ref="A23:E23"/>
    <mergeCell ref="A24:E24"/>
    <mergeCell ref="A116:J116"/>
    <mergeCell ref="A79:E79"/>
    <mergeCell ref="A81:E81"/>
    <mergeCell ref="A82:E82"/>
    <mergeCell ref="A110:E110"/>
    <mergeCell ref="A107:E107"/>
    <mergeCell ref="A104:E104"/>
    <mergeCell ref="A103:E103"/>
    <mergeCell ref="F89:I89"/>
    <mergeCell ref="A112:E112"/>
    <mergeCell ref="A52:E52"/>
    <mergeCell ref="A58:E58"/>
    <mergeCell ref="A47:E47"/>
    <mergeCell ref="A108:E108"/>
    <mergeCell ref="A55:E55"/>
    <mergeCell ref="A88:E88"/>
    <mergeCell ref="A92:E92"/>
    <mergeCell ref="A95:E95"/>
    <mergeCell ref="A48:E48"/>
    <mergeCell ref="A49:E49"/>
    <mergeCell ref="A60:E60"/>
    <mergeCell ref="A94:E94"/>
    <mergeCell ref="A106:E106"/>
    <mergeCell ref="A59:E59"/>
    <mergeCell ref="A68:E68"/>
    <mergeCell ref="F94:I94"/>
    <mergeCell ref="A66:E66"/>
    <mergeCell ref="A70:E70"/>
    <mergeCell ref="F66:I66"/>
    <mergeCell ref="F67:I67"/>
    <mergeCell ref="A73:E73"/>
    <mergeCell ref="A76:E76"/>
    <mergeCell ref="F76:I76"/>
    <mergeCell ref="F77:I77"/>
    <mergeCell ref="A87:E87"/>
    <mergeCell ref="F74:I74"/>
    <mergeCell ref="F75:I75"/>
    <mergeCell ref="A80:E80"/>
    <mergeCell ref="F79:I79"/>
    <mergeCell ref="F80:I80"/>
    <mergeCell ref="A13:E13"/>
    <mergeCell ref="A14:E14"/>
    <mergeCell ref="F13:I13"/>
    <mergeCell ref="F14:I14"/>
    <mergeCell ref="F22:I22"/>
    <mergeCell ref="F18:I18"/>
    <mergeCell ref="F17:I17"/>
    <mergeCell ref="A16:E16"/>
    <mergeCell ref="A15:E15"/>
    <mergeCell ref="F15:I15"/>
    <mergeCell ref="F24:I24"/>
    <mergeCell ref="F25:I25"/>
    <mergeCell ref="F27:I27"/>
    <mergeCell ref="A25:E25"/>
    <mergeCell ref="A27:E27"/>
    <mergeCell ref="A26:E26"/>
    <mergeCell ref="F23:I23"/>
    <mergeCell ref="F20:I20"/>
    <mergeCell ref="A18:E18"/>
    <mergeCell ref="A19:E19"/>
    <mergeCell ref="F16:I16"/>
    <mergeCell ref="F38:I38"/>
    <mergeCell ref="F26:I26"/>
    <mergeCell ref="A30:E30"/>
    <mergeCell ref="F28:I28"/>
    <mergeCell ref="F31:I31"/>
    <mergeCell ref="F107:I107"/>
    <mergeCell ref="F88:I88"/>
    <mergeCell ref="F90:I90"/>
    <mergeCell ref="F105:I105"/>
    <mergeCell ref="F106:I106"/>
    <mergeCell ref="F81:I81"/>
    <mergeCell ref="F82:I82"/>
    <mergeCell ref="F87:I87"/>
    <mergeCell ref="F86:I86"/>
    <mergeCell ref="F95:I95"/>
    <mergeCell ref="A71:E71"/>
    <mergeCell ref="F71:I71"/>
    <mergeCell ref="F68:I68"/>
    <mergeCell ref="F62:I62"/>
    <mergeCell ref="A63:E63"/>
    <mergeCell ref="F63:I63"/>
    <mergeCell ref="F64:I64"/>
    <mergeCell ref="A65:E65"/>
    <mergeCell ref="F65:I65"/>
    <mergeCell ref="A50:E50"/>
    <mergeCell ref="F53:I53"/>
    <mergeCell ref="F55:I55"/>
    <mergeCell ref="A53:E53"/>
    <mergeCell ref="F72:I72"/>
    <mergeCell ref="A20:E20"/>
    <mergeCell ref="F29:I29"/>
    <mergeCell ref="F30:I30"/>
    <mergeCell ref="F21:I21"/>
    <mergeCell ref="F33:I33"/>
    <mergeCell ref="F78:I78"/>
    <mergeCell ref="F32:I32"/>
    <mergeCell ref="F47:I47"/>
    <mergeCell ref="F54:I54"/>
    <mergeCell ref="F45:I45"/>
    <mergeCell ref="F46:I46"/>
    <mergeCell ref="F69:I69"/>
    <mergeCell ref="F73:I73"/>
    <mergeCell ref="F58:I58"/>
    <mergeCell ref="F60:I60"/>
    <mergeCell ref="A44:E44"/>
    <mergeCell ref="A17:E17"/>
    <mergeCell ref="F19:I19"/>
    <mergeCell ref="A56:E56"/>
    <mergeCell ref="F57:I57"/>
    <mergeCell ref="F48:I48"/>
    <mergeCell ref="F49:I49"/>
    <mergeCell ref="F52:I52"/>
    <mergeCell ref="F34:I34"/>
    <mergeCell ref="A28:E28"/>
    <mergeCell ref="A45:E45"/>
    <mergeCell ref="A102:E102"/>
    <mergeCell ref="F85:I85"/>
    <mergeCell ref="A100:E100"/>
    <mergeCell ref="F100:I100"/>
    <mergeCell ref="A99:E99"/>
    <mergeCell ref="A77:E77"/>
    <mergeCell ref="A78:E78"/>
    <mergeCell ref="A84:E84"/>
    <mergeCell ref="A101:E101"/>
    <mergeCell ref="F101:I101"/>
    <mergeCell ref="F70:I70"/>
    <mergeCell ref="A86:E86"/>
    <mergeCell ref="A34:E34"/>
    <mergeCell ref="A21:E21"/>
    <mergeCell ref="A31:E31"/>
    <mergeCell ref="A32:E32"/>
    <mergeCell ref="A33:E33"/>
    <mergeCell ref="A51:E51"/>
    <mergeCell ref="A40:E40"/>
    <mergeCell ref="A74:E74"/>
    <mergeCell ref="F84:I84"/>
    <mergeCell ref="F91:I91"/>
    <mergeCell ref="F99:I99"/>
    <mergeCell ref="A83:E83"/>
    <mergeCell ref="F83:I83"/>
    <mergeCell ref="A85:E85"/>
    <mergeCell ref="A90:E90"/>
    <mergeCell ref="A91:E91"/>
    <mergeCell ref="A89:E89"/>
    <mergeCell ref="A29:E29"/>
    <mergeCell ref="A75:E75"/>
    <mergeCell ref="F50:I50"/>
    <mergeCell ref="A37:E37"/>
    <mergeCell ref="F56:I56"/>
    <mergeCell ref="A57:E57"/>
    <mergeCell ref="F37:I37"/>
    <mergeCell ref="A61:E61"/>
    <mergeCell ref="F61:I61"/>
    <mergeCell ref="A62:E62"/>
    <mergeCell ref="A35:E35"/>
    <mergeCell ref="F35:I35"/>
    <mergeCell ref="A36:E36"/>
    <mergeCell ref="F36:I36"/>
    <mergeCell ref="F40:I40"/>
    <mergeCell ref="F59:I59"/>
    <mergeCell ref="A38:E38"/>
    <mergeCell ref="F51:I51"/>
    <mergeCell ref="A39:E39"/>
    <mergeCell ref="F39:I39"/>
  </mergeCells>
  <printOptions/>
  <pageMargins left="0.3937007874015748" right="0" top="0.5905511811023623" bottom="0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Пользователь</cp:lastModifiedBy>
  <cp:lastPrinted>2022-12-26T04:05:48Z</cp:lastPrinted>
  <dcterms:created xsi:type="dcterms:W3CDTF">2018-11-15T09:48:34Z</dcterms:created>
  <dcterms:modified xsi:type="dcterms:W3CDTF">2022-12-26T07:29:19Z</dcterms:modified>
  <cp:category/>
  <cp:version/>
  <cp:contentType/>
  <cp:contentStatus/>
</cp:coreProperties>
</file>